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faola\Downloads\"/>
    </mc:Choice>
  </mc:AlternateContent>
  <xr:revisionPtr revIDLastSave="0" documentId="13_ncr:1_{9CE6612B-38C8-444F-9DCC-F5746F5CF82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Dashboard" sheetId="5" r:id="rId1"/>
    <sheet name="Checklist" sheetId="8" r:id="rId2"/>
    <sheet name="Standard" sheetId="2" r:id="rId3"/>
    <sheet name="Modular" sheetId="7" r:id="rId4"/>
    <sheet name="M-Setup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D48" i="2"/>
  <c r="D33" i="2"/>
  <c r="D22" i="2"/>
  <c r="D2" i="2"/>
  <c r="D16" i="5" s="1"/>
  <c r="D602" i="7"/>
  <c r="C602" i="7"/>
  <c r="B602" i="7"/>
  <c r="D601" i="7"/>
  <c r="C601" i="7"/>
  <c r="B601" i="7"/>
  <c r="D600" i="7"/>
  <c r="C600" i="7"/>
  <c r="B600" i="7"/>
  <c r="D599" i="7"/>
  <c r="C599" i="7"/>
  <c r="B599" i="7"/>
  <c r="D598" i="7"/>
  <c r="C598" i="7"/>
  <c r="B598" i="7"/>
  <c r="D597" i="7"/>
  <c r="C597" i="7"/>
  <c r="B597" i="7"/>
  <c r="D596" i="7"/>
  <c r="C596" i="7"/>
  <c r="B596" i="7"/>
  <c r="D595" i="7"/>
  <c r="C595" i="7"/>
  <c r="B595" i="7"/>
  <c r="D594" i="7"/>
  <c r="C594" i="7"/>
  <c r="B594" i="7"/>
  <c r="D593" i="7"/>
  <c r="C593" i="7"/>
  <c r="B593" i="7"/>
  <c r="D592" i="7"/>
  <c r="C592" i="7"/>
  <c r="B592" i="7"/>
  <c r="D591" i="7"/>
  <c r="C591" i="7"/>
  <c r="B591" i="7"/>
  <c r="D590" i="7"/>
  <c r="C590" i="7"/>
  <c r="B590" i="7"/>
  <c r="D589" i="7"/>
  <c r="C589" i="7"/>
  <c r="B589" i="7"/>
  <c r="D588" i="7"/>
  <c r="C588" i="7"/>
  <c r="B588" i="7"/>
  <c r="D587" i="7"/>
  <c r="C587" i="7"/>
  <c r="B587" i="7"/>
  <c r="D586" i="7"/>
  <c r="C586" i="7"/>
  <c r="B586" i="7"/>
  <c r="D583" i="7"/>
  <c r="D582" i="7"/>
  <c r="C582" i="7"/>
  <c r="B582" i="7"/>
  <c r="D581" i="7"/>
  <c r="C581" i="7"/>
  <c r="B581" i="7"/>
  <c r="D580" i="7"/>
  <c r="C580" i="7"/>
  <c r="B580" i="7"/>
  <c r="D579" i="7"/>
  <c r="C579" i="7"/>
  <c r="B579" i="7"/>
  <c r="D578" i="7"/>
  <c r="C578" i="7"/>
  <c r="B578" i="7"/>
  <c r="D577" i="7"/>
  <c r="C577" i="7"/>
  <c r="B577" i="7"/>
  <c r="D576" i="7"/>
  <c r="C576" i="7"/>
  <c r="B576" i="7"/>
  <c r="D575" i="7"/>
  <c r="C575" i="7"/>
  <c r="B575" i="7"/>
  <c r="D574" i="7"/>
  <c r="C574" i="7"/>
  <c r="B574" i="7"/>
  <c r="D573" i="7"/>
  <c r="C573" i="7"/>
  <c r="B573" i="7"/>
  <c r="D572" i="7"/>
  <c r="C572" i="7"/>
  <c r="B572" i="7"/>
  <c r="D571" i="7"/>
  <c r="C571" i="7"/>
  <c r="B571" i="7"/>
  <c r="D570" i="7"/>
  <c r="C570" i="7"/>
  <c r="B570" i="7"/>
  <c r="D569" i="7"/>
  <c r="C569" i="7"/>
  <c r="B569" i="7"/>
  <c r="D568" i="7"/>
  <c r="C568" i="7"/>
  <c r="B568" i="7"/>
  <c r="D567" i="7"/>
  <c r="C567" i="7"/>
  <c r="B567" i="7"/>
  <c r="D566" i="7"/>
  <c r="C566" i="7"/>
  <c r="B566" i="7"/>
  <c r="D563" i="7"/>
  <c r="D562" i="7"/>
  <c r="C562" i="7"/>
  <c r="B562" i="7"/>
  <c r="D561" i="7"/>
  <c r="C561" i="7"/>
  <c r="B561" i="7"/>
  <c r="D560" i="7"/>
  <c r="C560" i="7"/>
  <c r="B560" i="7"/>
  <c r="D559" i="7"/>
  <c r="C559" i="7"/>
  <c r="B559" i="7"/>
  <c r="D558" i="7"/>
  <c r="C558" i="7"/>
  <c r="B558" i="7"/>
  <c r="D557" i="7"/>
  <c r="C557" i="7"/>
  <c r="B557" i="7"/>
  <c r="D556" i="7"/>
  <c r="C556" i="7"/>
  <c r="B556" i="7"/>
  <c r="D555" i="7"/>
  <c r="C555" i="7"/>
  <c r="B555" i="7"/>
  <c r="D554" i="7"/>
  <c r="C554" i="7"/>
  <c r="B554" i="7"/>
  <c r="D553" i="7"/>
  <c r="C553" i="7"/>
  <c r="B553" i="7"/>
  <c r="D552" i="7"/>
  <c r="C552" i="7"/>
  <c r="B552" i="7"/>
  <c r="D551" i="7"/>
  <c r="C551" i="7"/>
  <c r="B551" i="7"/>
  <c r="D550" i="7"/>
  <c r="C550" i="7"/>
  <c r="B550" i="7"/>
  <c r="D549" i="7"/>
  <c r="C549" i="7"/>
  <c r="B549" i="7"/>
  <c r="D548" i="7"/>
  <c r="C548" i="7"/>
  <c r="B548" i="7"/>
  <c r="D547" i="7"/>
  <c r="C547" i="7"/>
  <c r="B547" i="7"/>
  <c r="D546" i="7"/>
  <c r="C546" i="7"/>
  <c r="B546" i="7"/>
  <c r="D543" i="7"/>
  <c r="D542" i="7"/>
  <c r="C542" i="7"/>
  <c r="B542" i="7"/>
  <c r="D541" i="7"/>
  <c r="C541" i="7"/>
  <c r="B541" i="7"/>
  <c r="D540" i="7"/>
  <c r="C540" i="7"/>
  <c r="B540" i="7"/>
  <c r="D539" i="7"/>
  <c r="C539" i="7"/>
  <c r="B539" i="7"/>
  <c r="D538" i="7"/>
  <c r="C538" i="7"/>
  <c r="B538" i="7"/>
  <c r="D537" i="7"/>
  <c r="C537" i="7"/>
  <c r="B537" i="7"/>
  <c r="D536" i="7"/>
  <c r="C536" i="7"/>
  <c r="B536" i="7"/>
  <c r="D535" i="7"/>
  <c r="C535" i="7"/>
  <c r="B535" i="7"/>
  <c r="D534" i="7"/>
  <c r="C534" i="7"/>
  <c r="B534" i="7"/>
  <c r="D533" i="7"/>
  <c r="C533" i="7"/>
  <c r="B533" i="7"/>
  <c r="D532" i="7"/>
  <c r="C532" i="7"/>
  <c r="B532" i="7"/>
  <c r="D531" i="7"/>
  <c r="C531" i="7"/>
  <c r="B531" i="7"/>
  <c r="D530" i="7"/>
  <c r="C530" i="7"/>
  <c r="B530" i="7"/>
  <c r="D529" i="7"/>
  <c r="C529" i="7"/>
  <c r="B529" i="7"/>
  <c r="D528" i="7"/>
  <c r="C528" i="7"/>
  <c r="B528" i="7"/>
  <c r="D527" i="7"/>
  <c r="C527" i="7"/>
  <c r="B527" i="7"/>
  <c r="D526" i="7"/>
  <c r="C526" i="7"/>
  <c r="B526" i="7"/>
  <c r="D523" i="7"/>
  <c r="D522" i="7"/>
  <c r="C522" i="7"/>
  <c r="B522" i="7"/>
  <c r="D521" i="7"/>
  <c r="C521" i="7"/>
  <c r="B521" i="7"/>
  <c r="D520" i="7"/>
  <c r="C520" i="7"/>
  <c r="B520" i="7"/>
  <c r="D519" i="7"/>
  <c r="C519" i="7"/>
  <c r="B519" i="7"/>
  <c r="D518" i="7"/>
  <c r="C518" i="7"/>
  <c r="B518" i="7"/>
  <c r="D517" i="7"/>
  <c r="C517" i="7"/>
  <c r="B517" i="7"/>
  <c r="D516" i="7"/>
  <c r="C516" i="7"/>
  <c r="B516" i="7"/>
  <c r="D515" i="7"/>
  <c r="C515" i="7"/>
  <c r="B515" i="7"/>
  <c r="D514" i="7"/>
  <c r="C514" i="7"/>
  <c r="B514" i="7"/>
  <c r="D513" i="7"/>
  <c r="C513" i="7"/>
  <c r="B513" i="7"/>
  <c r="D512" i="7"/>
  <c r="C512" i="7"/>
  <c r="B512" i="7"/>
  <c r="D511" i="7"/>
  <c r="C511" i="7"/>
  <c r="B511" i="7"/>
  <c r="D510" i="7"/>
  <c r="C510" i="7"/>
  <c r="B510" i="7"/>
  <c r="D509" i="7"/>
  <c r="C509" i="7"/>
  <c r="B509" i="7"/>
  <c r="D508" i="7"/>
  <c r="C508" i="7"/>
  <c r="B508" i="7"/>
  <c r="D507" i="7"/>
  <c r="C507" i="7"/>
  <c r="B507" i="7"/>
  <c r="D506" i="7"/>
  <c r="C506" i="7"/>
  <c r="B506" i="7"/>
  <c r="D503" i="7"/>
  <c r="D502" i="7"/>
  <c r="C502" i="7"/>
  <c r="B502" i="7"/>
  <c r="D501" i="7"/>
  <c r="C501" i="7"/>
  <c r="B501" i="7"/>
  <c r="D500" i="7"/>
  <c r="C500" i="7"/>
  <c r="B500" i="7"/>
  <c r="D499" i="7"/>
  <c r="C499" i="7"/>
  <c r="B499" i="7"/>
  <c r="D498" i="7"/>
  <c r="C498" i="7"/>
  <c r="B498" i="7"/>
  <c r="D497" i="7"/>
  <c r="C497" i="7"/>
  <c r="B497" i="7"/>
  <c r="D496" i="7"/>
  <c r="C496" i="7"/>
  <c r="B496" i="7"/>
  <c r="D495" i="7"/>
  <c r="C495" i="7"/>
  <c r="B495" i="7"/>
  <c r="D494" i="7"/>
  <c r="C494" i="7"/>
  <c r="B494" i="7"/>
  <c r="D493" i="7"/>
  <c r="C493" i="7"/>
  <c r="B493" i="7"/>
  <c r="D492" i="7"/>
  <c r="C492" i="7"/>
  <c r="B492" i="7"/>
  <c r="D491" i="7"/>
  <c r="C491" i="7"/>
  <c r="B491" i="7"/>
  <c r="D490" i="7"/>
  <c r="C490" i="7"/>
  <c r="B490" i="7"/>
  <c r="D489" i="7"/>
  <c r="C489" i="7"/>
  <c r="B489" i="7"/>
  <c r="D488" i="7"/>
  <c r="C488" i="7"/>
  <c r="B488" i="7"/>
  <c r="D487" i="7"/>
  <c r="C487" i="7"/>
  <c r="B487" i="7"/>
  <c r="D486" i="7"/>
  <c r="C486" i="7"/>
  <c r="B486" i="7"/>
  <c r="D483" i="7"/>
  <c r="D482" i="7"/>
  <c r="C482" i="7"/>
  <c r="B482" i="7"/>
  <c r="D481" i="7"/>
  <c r="C481" i="7"/>
  <c r="B481" i="7"/>
  <c r="D480" i="7"/>
  <c r="C480" i="7"/>
  <c r="B480" i="7"/>
  <c r="D479" i="7"/>
  <c r="C479" i="7"/>
  <c r="B479" i="7"/>
  <c r="D478" i="7"/>
  <c r="C478" i="7"/>
  <c r="B478" i="7"/>
  <c r="D477" i="7"/>
  <c r="C477" i="7"/>
  <c r="B477" i="7"/>
  <c r="D476" i="7"/>
  <c r="C476" i="7"/>
  <c r="B476" i="7"/>
  <c r="D475" i="7"/>
  <c r="C475" i="7"/>
  <c r="B475" i="7"/>
  <c r="D474" i="7"/>
  <c r="C474" i="7"/>
  <c r="B474" i="7"/>
  <c r="D473" i="7"/>
  <c r="C473" i="7"/>
  <c r="B473" i="7"/>
  <c r="D472" i="7"/>
  <c r="C472" i="7"/>
  <c r="B472" i="7"/>
  <c r="D471" i="7"/>
  <c r="C471" i="7"/>
  <c r="B471" i="7"/>
  <c r="D470" i="7"/>
  <c r="C470" i="7"/>
  <c r="B470" i="7"/>
  <c r="D469" i="7"/>
  <c r="C469" i="7"/>
  <c r="B469" i="7"/>
  <c r="D468" i="7"/>
  <c r="C468" i="7"/>
  <c r="B468" i="7"/>
  <c r="D467" i="7"/>
  <c r="C467" i="7"/>
  <c r="B467" i="7"/>
  <c r="D466" i="7"/>
  <c r="C466" i="7"/>
  <c r="B466" i="7"/>
  <c r="D463" i="7"/>
  <c r="D462" i="7"/>
  <c r="C462" i="7"/>
  <c r="B462" i="7"/>
  <c r="D461" i="7"/>
  <c r="C461" i="7"/>
  <c r="B461" i="7"/>
  <c r="D460" i="7"/>
  <c r="C460" i="7"/>
  <c r="B460" i="7"/>
  <c r="D459" i="7"/>
  <c r="C459" i="7"/>
  <c r="B459" i="7"/>
  <c r="D458" i="7"/>
  <c r="C458" i="7"/>
  <c r="B458" i="7"/>
  <c r="D457" i="7"/>
  <c r="C457" i="7"/>
  <c r="B457" i="7"/>
  <c r="D456" i="7"/>
  <c r="C456" i="7"/>
  <c r="B456" i="7"/>
  <c r="D455" i="7"/>
  <c r="C455" i="7"/>
  <c r="B455" i="7"/>
  <c r="D454" i="7"/>
  <c r="C454" i="7"/>
  <c r="B454" i="7"/>
  <c r="D453" i="7"/>
  <c r="C453" i="7"/>
  <c r="B453" i="7"/>
  <c r="D452" i="7"/>
  <c r="C452" i="7"/>
  <c r="B452" i="7"/>
  <c r="D451" i="7"/>
  <c r="C451" i="7"/>
  <c r="B451" i="7"/>
  <c r="D450" i="7"/>
  <c r="C450" i="7"/>
  <c r="B450" i="7"/>
  <c r="D449" i="7"/>
  <c r="C449" i="7"/>
  <c r="B449" i="7"/>
  <c r="D448" i="7"/>
  <c r="C448" i="7"/>
  <c r="B448" i="7"/>
  <c r="D447" i="7"/>
  <c r="C447" i="7"/>
  <c r="B447" i="7"/>
  <c r="D446" i="7"/>
  <c r="C446" i="7"/>
  <c r="B446" i="7"/>
  <c r="D443" i="7"/>
  <c r="D442" i="7"/>
  <c r="C442" i="7"/>
  <c r="B442" i="7"/>
  <c r="D441" i="7"/>
  <c r="C441" i="7"/>
  <c r="B441" i="7"/>
  <c r="D440" i="7"/>
  <c r="C440" i="7"/>
  <c r="B440" i="7"/>
  <c r="D439" i="7"/>
  <c r="C439" i="7"/>
  <c r="B439" i="7"/>
  <c r="D438" i="7"/>
  <c r="C438" i="7"/>
  <c r="B438" i="7"/>
  <c r="D437" i="7"/>
  <c r="C437" i="7"/>
  <c r="B437" i="7"/>
  <c r="D436" i="7"/>
  <c r="C436" i="7"/>
  <c r="B436" i="7"/>
  <c r="D435" i="7"/>
  <c r="C435" i="7"/>
  <c r="B435" i="7"/>
  <c r="D434" i="7"/>
  <c r="C434" i="7"/>
  <c r="B434" i="7"/>
  <c r="D433" i="7"/>
  <c r="C433" i="7"/>
  <c r="B433" i="7"/>
  <c r="D432" i="7"/>
  <c r="C432" i="7"/>
  <c r="B432" i="7"/>
  <c r="D431" i="7"/>
  <c r="C431" i="7"/>
  <c r="B431" i="7"/>
  <c r="D430" i="7"/>
  <c r="C430" i="7"/>
  <c r="B430" i="7"/>
  <c r="D429" i="7"/>
  <c r="C429" i="7"/>
  <c r="B429" i="7"/>
  <c r="D428" i="7"/>
  <c r="C428" i="7"/>
  <c r="B428" i="7"/>
  <c r="D427" i="7"/>
  <c r="C427" i="7"/>
  <c r="B427" i="7"/>
  <c r="D426" i="7"/>
  <c r="C426" i="7"/>
  <c r="B426" i="7"/>
  <c r="D423" i="7"/>
  <c r="D422" i="7"/>
  <c r="C422" i="7"/>
  <c r="B422" i="7"/>
  <c r="D421" i="7"/>
  <c r="C421" i="7"/>
  <c r="B421" i="7"/>
  <c r="D420" i="7"/>
  <c r="C420" i="7"/>
  <c r="B420" i="7"/>
  <c r="D419" i="7"/>
  <c r="C419" i="7"/>
  <c r="B419" i="7"/>
  <c r="D418" i="7"/>
  <c r="C418" i="7"/>
  <c r="B418" i="7"/>
  <c r="D417" i="7"/>
  <c r="C417" i="7"/>
  <c r="B417" i="7"/>
  <c r="D416" i="7"/>
  <c r="C416" i="7"/>
  <c r="B416" i="7"/>
  <c r="D415" i="7"/>
  <c r="C415" i="7"/>
  <c r="B415" i="7"/>
  <c r="D414" i="7"/>
  <c r="C414" i="7"/>
  <c r="B414" i="7"/>
  <c r="D413" i="7"/>
  <c r="C413" i="7"/>
  <c r="B413" i="7"/>
  <c r="D412" i="7"/>
  <c r="C412" i="7"/>
  <c r="B412" i="7"/>
  <c r="D411" i="7"/>
  <c r="C411" i="7"/>
  <c r="B411" i="7"/>
  <c r="D410" i="7"/>
  <c r="C410" i="7"/>
  <c r="B410" i="7"/>
  <c r="D409" i="7"/>
  <c r="C409" i="7"/>
  <c r="B409" i="7"/>
  <c r="D408" i="7"/>
  <c r="C408" i="7"/>
  <c r="B408" i="7"/>
  <c r="D407" i="7"/>
  <c r="C407" i="7"/>
  <c r="B407" i="7"/>
  <c r="D406" i="7"/>
  <c r="C406" i="7"/>
  <c r="B406" i="7"/>
  <c r="D403" i="7"/>
  <c r="D402" i="7"/>
  <c r="C402" i="7"/>
  <c r="B402" i="7"/>
  <c r="D401" i="7"/>
  <c r="C401" i="7"/>
  <c r="B401" i="7"/>
  <c r="D400" i="7"/>
  <c r="C400" i="7"/>
  <c r="B400" i="7"/>
  <c r="D399" i="7"/>
  <c r="C399" i="7"/>
  <c r="B399" i="7"/>
  <c r="D398" i="7"/>
  <c r="C398" i="7"/>
  <c r="B398" i="7"/>
  <c r="D397" i="7"/>
  <c r="C397" i="7"/>
  <c r="B397" i="7"/>
  <c r="D396" i="7"/>
  <c r="C396" i="7"/>
  <c r="B396" i="7"/>
  <c r="D395" i="7"/>
  <c r="C395" i="7"/>
  <c r="B395" i="7"/>
  <c r="D394" i="7"/>
  <c r="C394" i="7"/>
  <c r="B394" i="7"/>
  <c r="D393" i="7"/>
  <c r="C393" i="7"/>
  <c r="B393" i="7"/>
  <c r="D392" i="7"/>
  <c r="C392" i="7"/>
  <c r="B392" i="7"/>
  <c r="D391" i="7"/>
  <c r="C391" i="7"/>
  <c r="B391" i="7"/>
  <c r="D390" i="7"/>
  <c r="C390" i="7"/>
  <c r="B390" i="7"/>
  <c r="D389" i="7"/>
  <c r="C389" i="7"/>
  <c r="B389" i="7"/>
  <c r="D388" i="7"/>
  <c r="C388" i="7"/>
  <c r="B388" i="7"/>
  <c r="D387" i="7"/>
  <c r="C387" i="7"/>
  <c r="B387" i="7"/>
  <c r="D386" i="7"/>
  <c r="C386" i="7"/>
  <c r="B386" i="7"/>
  <c r="D383" i="7"/>
  <c r="D382" i="7"/>
  <c r="C382" i="7"/>
  <c r="B382" i="7"/>
  <c r="D381" i="7"/>
  <c r="C381" i="7"/>
  <c r="B381" i="7"/>
  <c r="D380" i="7"/>
  <c r="C380" i="7"/>
  <c r="B380" i="7"/>
  <c r="D379" i="7"/>
  <c r="C379" i="7"/>
  <c r="B379" i="7"/>
  <c r="D378" i="7"/>
  <c r="C378" i="7"/>
  <c r="B378" i="7"/>
  <c r="D377" i="7"/>
  <c r="C377" i="7"/>
  <c r="B377" i="7"/>
  <c r="D376" i="7"/>
  <c r="C376" i="7"/>
  <c r="B376" i="7"/>
  <c r="D375" i="7"/>
  <c r="C375" i="7"/>
  <c r="B375" i="7"/>
  <c r="D374" i="7"/>
  <c r="C374" i="7"/>
  <c r="B374" i="7"/>
  <c r="D373" i="7"/>
  <c r="C373" i="7"/>
  <c r="B373" i="7"/>
  <c r="D372" i="7"/>
  <c r="C372" i="7"/>
  <c r="B372" i="7"/>
  <c r="D371" i="7"/>
  <c r="C371" i="7"/>
  <c r="B371" i="7"/>
  <c r="D370" i="7"/>
  <c r="C370" i="7"/>
  <c r="B370" i="7"/>
  <c r="D369" i="7"/>
  <c r="C369" i="7"/>
  <c r="B369" i="7"/>
  <c r="D368" i="7"/>
  <c r="C368" i="7"/>
  <c r="B368" i="7"/>
  <c r="D367" i="7"/>
  <c r="C367" i="7"/>
  <c r="B367" i="7"/>
  <c r="D366" i="7"/>
  <c r="C366" i="7"/>
  <c r="B366" i="7"/>
  <c r="D363" i="7"/>
  <c r="D362" i="7"/>
  <c r="C362" i="7"/>
  <c r="B362" i="7"/>
  <c r="D361" i="7"/>
  <c r="C361" i="7"/>
  <c r="B361" i="7"/>
  <c r="D360" i="7"/>
  <c r="C360" i="7"/>
  <c r="B360" i="7"/>
  <c r="D359" i="7"/>
  <c r="C359" i="7"/>
  <c r="B359" i="7"/>
  <c r="D358" i="7"/>
  <c r="C358" i="7"/>
  <c r="B358" i="7"/>
  <c r="D357" i="7"/>
  <c r="C357" i="7"/>
  <c r="B357" i="7"/>
  <c r="D356" i="7"/>
  <c r="C356" i="7"/>
  <c r="B356" i="7"/>
  <c r="D355" i="7"/>
  <c r="C355" i="7"/>
  <c r="B355" i="7"/>
  <c r="D354" i="7"/>
  <c r="C354" i="7"/>
  <c r="B354" i="7"/>
  <c r="D353" i="7"/>
  <c r="C353" i="7"/>
  <c r="B353" i="7"/>
  <c r="D352" i="7"/>
  <c r="C352" i="7"/>
  <c r="B352" i="7"/>
  <c r="D351" i="7"/>
  <c r="C351" i="7"/>
  <c r="B351" i="7"/>
  <c r="D350" i="7"/>
  <c r="C350" i="7"/>
  <c r="B350" i="7"/>
  <c r="D349" i="7"/>
  <c r="C349" i="7"/>
  <c r="B349" i="7"/>
  <c r="D348" i="7"/>
  <c r="C348" i="7"/>
  <c r="B348" i="7"/>
  <c r="D347" i="7"/>
  <c r="C347" i="7"/>
  <c r="B347" i="7"/>
  <c r="D346" i="7"/>
  <c r="C346" i="7"/>
  <c r="B346" i="7"/>
  <c r="D343" i="7"/>
  <c r="D342" i="7"/>
  <c r="C342" i="7"/>
  <c r="B342" i="7"/>
  <c r="D341" i="7"/>
  <c r="C341" i="7"/>
  <c r="B341" i="7"/>
  <c r="D340" i="7"/>
  <c r="C340" i="7"/>
  <c r="B340" i="7"/>
  <c r="D339" i="7"/>
  <c r="C339" i="7"/>
  <c r="B339" i="7"/>
  <c r="D338" i="7"/>
  <c r="C338" i="7"/>
  <c r="B338" i="7"/>
  <c r="D337" i="7"/>
  <c r="C337" i="7"/>
  <c r="B337" i="7"/>
  <c r="D336" i="7"/>
  <c r="C336" i="7"/>
  <c r="B336" i="7"/>
  <c r="D335" i="7"/>
  <c r="C335" i="7"/>
  <c r="B335" i="7"/>
  <c r="D334" i="7"/>
  <c r="C334" i="7"/>
  <c r="B334" i="7"/>
  <c r="D333" i="7"/>
  <c r="C333" i="7"/>
  <c r="B333" i="7"/>
  <c r="D332" i="7"/>
  <c r="C332" i="7"/>
  <c r="B332" i="7"/>
  <c r="D331" i="7"/>
  <c r="C331" i="7"/>
  <c r="B331" i="7"/>
  <c r="D330" i="7"/>
  <c r="C330" i="7"/>
  <c r="B330" i="7"/>
  <c r="D329" i="7"/>
  <c r="C329" i="7"/>
  <c r="B329" i="7"/>
  <c r="D328" i="7"/>
  <c r="C328" i="7"/>
  <c r="B328" i="7"/>
  <c r="D327" i="7"/>
  <c r="C327" i="7"/>
  <c r="B327" i="7"/>
  <c r="D326" i="7"/>
  <c r="C326" i="7"/>
  <c r="B326" i="7"/>
  <c r="D323" i="7"/>
  <c r="D322" i="7"/>
  <c r="C322" i="7"/>
  <c r="B322" i="7"/>
  <c r="D321" i="7"/>
  <c r="C321" i="7"/>
  <c r="B321" i="7"/>
  <c r="D320" i="7"/>
  <c r="C320" i="7"/>
  <c r="B320" i="7"/>
  <c r="D319" i="7"/>
  <c r="C319" i="7"/>
  <c r="B319" i="7"/>
  <c r="D318" i="7"/>
  <c r="C318" i="7"/>
  <c r="B318" i="7"/>
  <c r="D317" i="7"/>
  <c r="C317" i="7"/>
  <c r="B317" i="7"/>
  <c r="D316" i="7"/>
  <c r="C316" i="7"/>
  <c r="B316" i="7"/>
  <c r="D315" i="7"/>
  <c r="C315" i="7"/>
  <c r="B315" i="7"/>
  <c r="D314" i="7"/>
  <c r="C314" i="7"/>
  <c r="B314" i="7"/>
  <c r="D313" i="7"/>
  <c r="C313" i="7"/>
  <c r="B313" i="7"/>
  <c r="D312" i="7"/>
  <c r="C312" i="7"/>
  <c r="B312" i="7"/>
  <c r="D311" i="7"/>
  <c r="C311" i="7"/>
  <c r="B311" i="7"/>
  <c r="D310" i="7"/>
  <c r="C310" i="7"/>
  <c r="B310" i="7"/>
  <c r="D309" i="7"/>
  <c r="C309" i="7"/>
  <c r="B309" i="7"/>
  <c r="D308" i="7"/>
  <c r="C308" i="7"/>
  <c r="B308" i="7"/>
  <c r="D307" i="7"/>
  <c r="C307" i="7"/>
  <c r="B307" i="7"/>
  <c r="D306" i="7"/>
  <c r="C306" i="7"/>
  <c r="B306" i="7"/>
  <c r="D303" i="7"/>
  <c r="D302" i="7"/>
  <c r="C302" i="7"/>
  <c r="B302" i="7"/>
  <c r="D301" i="7"/>
  <c r="C301" i="7"/>
  <c r="B301" i="7"/>
  <c r="D300" i="7"/>
  <c r="C300" i="7"/>
  <c r="B300" i="7"/>
  <c r="D299" i="7"/>
  <c r="C299" i="7"/>
  <c r="B299" i="7"/>
  <c r="D298" i="7"/>
  <c r="C298" i="7"/>
  <c r="B298" i="7"/>
  <c r="D297" i="7"/>
  <c r="C297" i="7"/>
  <c r="B297" i="7"/>
  <c r="D296" i="7"/>
  <c r="C296" i="7"/>
  <c r="B296" i="7"/>
  <c r="D295" i="7"/>
  <c r="C295" i="7"/>
  <c r="B295" i="7"/>
  <c r="D294" i="7"/>
  <c r="C294" i="7"/>
  <c r="B294" i="7"/>
  <c r="D293" i="7"/>
  <c r="D47" i="5" s="1"/>
  <c r="C293" i="7"/>
  <c r="B293" i="7"/>
  <c r="D292" i="7"/>
  <c r="C292" i="7"/>
  <c r="B292" i="7"/>
  <c r="D291" i="7"/>
  <c r="C291" i="7"/>
  <c r="B291" i="7"/>
  <c r="D290" i="7"/>
  <c r="C290" i="7"/>
  <c r="B290" i="7"/>
  <c r="D289" i="7"/>
  <c r="C289" i="7"/>
  <c r="B289" i="7"/>
  <c r="D288" i="7"/>
  <c r="D42" i="5" s="1"/>
  <c r="C288" i="7"/>
  <c r="B288" i="7"/>
  <c r="D287" i="7"/>
  <c r="C287" i="7"/>
  <c r="B287" i="7"/>
  <c r="D286" i="7"/>
  <c r="C286" i="7"/>
  <c r="B286" i="7"/>
  <c r="D283" i="7"/>
  <c r="D37" i="5" s="1"/>
  <c r="D282" i="7"/>
  <c r="C282" i="7"/>
  <c r="B282" i="7"/>
  <c r="D281" i="7"/>
  <c r="C281" i="7"/>
  <c r="B281" i="7"/>
  <c r="D280" i="7"/>
  <c r="C280" i="7"/>
  <c r="B280" i="7"/>
  <c r="D279" i="7"/>
  <c r="C279" i="7"/>
  <c r="B279" i="7"/>
  <c r="D278" i="7"/>
  <c r="C278" i="7"/>
  <c r="B278" i="7"/>
  <c r="D277" i="7"/>
  <c r="C277" i="7"/>
  <c r="B277" i="7"/>
  <c r="D276" i="7"/>
  <c r="C276" i="7"/>
  <c r="B276" i="7"/>
  <c r="D275" i="7"/>
  <c r="C275" i="7"/>
  <c r="B275" i="7"/>
  <c r="D274" i="7"/>
  <c r="C274" i="7"/>
  <c r="B274" i="7"/>
  <c r="D273" i="7"/>
  <c r="D46" i="5" s="1"/>
  <c r="C273" i="7"/>
  <c r="B273" i="7"/>
  <c r="D272" i="7"/>
  <c r="C272" i="7"/>
  <c r="B272" i="7"/>
  <c r="D271" i="7"/>
  <c r="C271" i="7"/>
  <c r="B271" i="7"/>
  <c r="D270" i="7"/>
  <c r="C270" i="7"/>
  <c r="B270" i="7"/>
  <c r="D269" i="7"/>
  <c r="C269" i="7"/>
  <c r="B269" i="7"/>
  <c r="D268" i="7"/>
  <c r="C268" i="7"/>
  <c r="B268" i="7"/>
  <c r="D267" i="7"/>
  <c r="C267" i="7"/>
  <c r="B267" i="7"/>
  <c r="D266" i="7"/>
  <c r="C266" i="7"/>
  <c r="B266" i="7"/>
  <c r="D263" i="7"/>
  <c r="D36" i="5" s="1"/>
  <c r="D262" i="7"/>
  <c r="C262" i="7"/>
  <c r="B262" i="7"/>
  <c r="D261" i="7"/>
  <c r="C261" i="7"/>
  <c r="B261" i="7"/>
  <c r="D260" i="7"/>
  <c r="C260" i="7"/>
  <c r="B260" i="7"/>
  <c r="D259" i="7"/>
  <c r="C259" i="7"/>
  <c r="B259" i="7"/>
  <c r="D258" i="7"/>
  <c r="C258" i="7"/>
  <c r="B258" i="7"/>
  <c r="D257" i="7"/>
  <c r="C257" i="7"/>
  <c r="B257" i="7"/>
  <c r="D256" i="7"/>
  <c r="C256" i="7"/>
  <c r="B256" i="7"/>
  <c r="D255" i="7"/>
  <c r="C255" i="7"/>
  <c r="B255" i="7"/>
  <c r="D254" i="7"/>
  <c r="C254" i="7"/>
  <c r="B254" i="7"/>
  <c r="D253" i="7"/>
  <c r="D45" i="5" s="1"/>
  <c r="C253" i="7"/>
  <c r="B253" i="7"/>
  <c r="D252" i="7"/>
  <c r="C252" i="7"/>
  <c r="B252" i="7"/>
  <c r="D251" i="7"/>
  <c r="C251" i="7"/>
  <c r="B251" i="7"/>
  <c r="D250" i="7"/>
  <c r="C250" i="7"/>
  <c r="B250" i="7"/>
  <c r="D249" i="7"/>
  <c r="C249" i="7"/>
  <c r="B249" i="7"/>
  <c r="D248" i="7"/>
  <c r="C248" i="7"/>
  <c r="B248" i="7"/>
  <c r="D247" i="7"/>
  <c r="C247" i="7"/>
  <c r="B247" i="7"/>
  <c r="D246" i="7"/>
  <c r="C246" i="7"/>
  <c r="B246" i="7"/>
  <c r="D243" i="7"/>
  <c r="D35" i="5" s="1"/>
  <c r="D242" i="7"/>
  <c r="C242" i="7"/>
  <c r="B242" i="7"/>
  <c r="D241" i="7"/>
  <c r="C241" i="7"/>
  <c r="B241" i="7"/>
  <c r="D240" i="7"/>
  <c r="C240" i="7"/>
  <c r="B240" i="7"/>
  <c r="D239" i="7"/>
  <c r="C239" i="7"/>
  <c r="B239" i="7"/>
  <c r="D238" i="7"/>
  <c r="C238" i="7"/>
  <c r="B238" i="7"/>
  <c r="D237" i="7"/>
  <c r="C237" i="7"/>
  <c r="B237" i="7"/>
  <c r="D236" i="7"/>
  <c r="C236" i="7"/>
  <c r="B236" i="7"/>
  <c r="D235" i="7"/>
  <c r="C235" i="7"/>
  <c r="B235" i="7"/>
  <c r="D234" i="7"/>
  <c r="C234" i="7"/>
  <c r="B234" i="7"/>
  <c r="D233" i="7"/>
  <c r="D44" i="5" s="1"/>
  <c r="C233" i="7"/>
  <c r="B233" i="7"/>
  <c r="D232" i="7"/>
  <c r="C232" i="7"/>
  <c r="B232" i="7"/>
  <c r="D231" i="7"/>
  <c r="C231" i="7"/>
  <c r="B231" i="7"/>
  <c r="D230" i="7"/>
  <c r="C230" i="7"/>
  <c r="B230" i="7"/>
  <c r="D229" i="7"/>
  <c r="C229" i="7"/>
  <c r="B229" i="7"/>
  <c r="D228" i="7"/>
  <c r="D39" i="5" s="1"/>
  <c r="C228" i="7"/>
  <c r="B228" i="7"/>
  <c r="D227" i="7"/>
  <c r="C227" i="7"/>
  <c r="B227" i="7"/>
  <c r="D226" i="7"/>
  <c r="C226" i="7"/>
  <c r="B226" i="7"/>
  <c r="D223" i="7"/>
  <c r="D34" i="5" s="1"/>
  <c r="D222" i="7"/>
  <c r="C222" i="7"/>
  <c r="B222" i="7"/>
  <c r="D221" i="7"/>
  <c r="C221" i="7"/>
  <c r="B221" i="7"/>
  <c r="D220" i="7"/>
  <c r="C220" i="7"/>
  <c r="B220" i="7"/>
  <c r="D219" i="7"/>
  <c r="C219" i="7"/>
  <c r="B219" i="7"/>
  <c r="D218" i="7"/>
  <c r="C218" i="7"/>
  <c r="B218" i="7"/>
  <c r="D217" i="7"/>
  <c r="C217" i="7"/>
  <c r="B217" i="7"/>
  <c r="D216" i="7"/>
  <c r="C216" i="7"/>
  <c r="B216" i="7"/>
  <c r="D215" i="7"/>
  <c r="C215" i="7"/>
  <c r="B215" i="7"/>
  <c r="D214" i="7"/>
  <c r="C214" i="7"/>
  <c r="B214" i="7"/>
  <c r="D213" i="7"/>
  <c r="D43" i="5" s="1"/>
  <c r="C213" i="7"/>
  <c r="B213" i="7"/>
  <c r="D212" i="7"/>
  <c r="C212" i="7"/>
  <c r="B212" i="7"/>
  <c r="D211" i="7"/>
  <c r="C211" i="7"/>
  <c r="B211" i="7"/>
  <c r="D210" i="7"/>
  <c r="C210" i="7"/>
  <c r="B210" i="7"/>
  <c r="D209" i="7"/>
  <c r="C209" i="7"/>
  <c r="B209" i="7"/>
  <c r="D208" i="7"/>
  <c r="D38" i="5" s="1"/>
  <c r="C208" i="7"/>
  <c r="B208" i="7"/>
  <c r="D207" i="7"/>
  <c r="C207" i="7"/>
  <c r="B207" i="7"/>
  <c r="D206" i="7"/>
  <c r="C206" i="7"/>
  <c r="B206" i="7"/>
  <c r="D203" i="7"/>
  <c r="D33" i="5" s="1"/>
  <c r="D202" i="7"/>
  <c r="C202" i="7"/>
  <c r="B202" i="7"/>
  <c r="D201" i="7"/>
  <c r="C201" i="7"/>
  <c r="B201" i="7"/>
  <c r="D200" i="7"/>
  <c r="C200" i="7"/>
  <c r="B200" i="7"/>
  <c r="D199" i="7"/>
  <c r="C199" i="7"/>
  <c r="B199" i="7"/>
  <c r="D198" i="7"/>
  <c r="C198" i="7"/>
  <c r="B198" i="7"/>
  <c r="D197" i="7"/>
  <c r="C197" i="7"/>
  <c r="B197" i="7"/>
  <c r="D196" i="7"/>
  <c r="C196" i="7"/>
  <c r="B196" i="7"/>
  <c r="D195" i="7"/>
  <c r="C195" i="7"/>
  <c r="B195" i="7"/>
  <c r="D194" i="7"/>
  <c r="C194" i="7"/>
  <c r="B194" i="7"/>
  <c r="D193" i="7"/>
  <c r="C193" i="7"/>
  <c r="B193" i="7"/>
  <c r="D192" i="7"/>
  <c r="C192" i="7"/>
  <c r="B192" i="7"/>
  <c r="D191" i="7"/>
  <c r="C191" i="7"/>
  <c r="B191" i="7"/>
  <c r="D190" i="7"/>
  <c r="C190" i="7"/>
  <c r="B190" i="7"/>
  <c r="D189" i="7"/>
  <c r="C189" i="7"/>
  <c r="B189" i="7"/>
  <c r="D188" i="7"/>
  <c r="C188" i="7"/>
  <c r="B188" i="7"/>
  <c r="D187" i="7"/>
  <c r="C187" i="7"/>
  <c r="B187" i="7"/>
  <c r="D186" i="7"/>
  <c r="C186" i="7"/>
  <c r="B186" i="7"/>
  <c r="D183" i="7"/>
  <c r="D32" i="5" s="1"/>
  <c r="D182" i="7"/>
  <c r="C182" i="7"/>
  <c r="B182" i="7"/>
  <c r="D181" i="7"/>
  <c r="C181" i="7"/>
  <c r="B181" i="7"/>
  <c r="D180" i="7"/>
  <c r="C180" i="7"/>
  <c r="B180" i="7"/>
  <c r="D179" i="7"/>
  <c r="C179" i="7"/>
  <c r="B179" i="7"/>
  <c r="D178" i="7"/>
  <c r="C178" i="7"/>
  <c r="B178" i="7"/>
  <c r="D177" i="7"/>
  <c r="C177" i="7"/>
  <c r="B177" i="7"/>
  <c r="D176" i="7"/>
  <c r="C176" i="7"/>
  <c r="B176" i="7"/>
  <c r="D175" i="7"/>
  <c r="C175" i="7"/>
  <c r="B175" i="7"/>
  <c r="D174" i="7"/>
  <c r="C174" i="7"/>
  <c r="B174" i="7"/>
  <c r="D173" i="7"/>
  <c r="C173" i="7"/>
  <c r="B173" i="7"/>
  <c r="D172" i="7"/>
  <c r="C172" i="7"/>
  <c r="B172" i="7"/>
  <c r="D171" i="7"/>
  <c r="C171" i="7"/>
  <c r="B171" i="7"/>
  <c r="D170" i="7"/>
  <c r="C170" i="7"/>
  <c r="B170" i="7"/>
  <c r="D169" i="7"/>
  <c r="C169" i="7"/>
  <c r="B169" i="7"/>
  <c r="D168" i="7"/>
  <c r="C168" i="7"/>
  <c r="B168" i="7"/>
  <c r="D167" i="7"/>
  <c r="C167" i="7"/>
  <c r="B167" i="7"/>
  <c r="D166" i="7"/>
  <c r="C166" i="7"/>
  <c r="B166" i="7"/>
  <c r="D163" i="7"/>
  <c r="D31" i="5" s="1"/>
  <c r="D162" i="7"/>
  <c r="C162" i="7"/>
  <c r="B162" i="7"/>
  <c r="D161" i="7"/>
  <c r="C161" i="7"/>
  <c r="B161" i="7"/>
  <c r="D160" i="7"/>
  <c r="C160" i="7"/>
  <c r="B160" i="7"/>
  <c r="D159" i="7"/>
  <c r="C159" i="7"/>
  <c r="B159" i="7"/>
  <c r="D158" i="7"/>
  <c r="C158" i="7"/>
  <c r="B158" i="7"/>
  <c r="D157" i="7"/>
  <c r="C157" i="7"/>
  <c r="B157" i="7"/>
  <c r="D156" i="7"/>
  <c r="C156" i="7"/>
  <c r="B156" i="7"/>
  <c r="D155" i="7"/>
  <c r="C155" i="7"/>
  <c r="B155" i="7"/>
  <c r="D154" i="7"/>
  <c r="C154" i="7"/>
  <c r="B154" i="7"/>
  <c r="D153" i="7"/>
  <c r="C153" i="7"/>
  <c r="B153" i="7"/>
  <c r="D152" i="7"/>
  <c r="C152" i="7"/>
  <c r="B152" i="7"/>
  <c r="D151" i="7"/>
  <c r="C151" i="7"/>
  <c r="B151" i="7"/>
  <c r="D150" i="7"/>
  <c r="C150" i="7"/>
  <c r="B150" i="7"/>
  <c r="D149" i="7"/>
  <c r="C149" i="7"/>
  <c r="B149" i="7"/>
  <c r="D148" i="7"/>
  <c r="C148" i="7"/>
  <c r="B148" i="7"/>
  <c r="D147" i="7"/>
  <c r="C147" i="7"/>
  <c r="B147" i="7"/>
  <c r="D146" i="7"/>
  <c r="C146" i="7"/>
  <c r="B146" i="7"/>
  <c r="D143" i="7"/>
  <c r="D30" i="5" s="1"/>
  <c r="D142" i="7"/>
  <c r="C142" i="7"/>
  <c r="B142" i="7"/>
  <c r="D141" i="7"/>
  <c r="C141" i="7"/>
  <c r="B141" i="7"/>
  <c r="D140" i="7"/>
  <c r="C140" i="7"/>
  <c r="B140" i="7"/>
  <c r="D139" i="7"/>
  <c r="C139" i="7"/>
  <c r="B139" i="7"/>
  <c r="D138" i="7"/>
  <c r="C138" i="7"/>
  <c r="B138" i="7"/>
  <c r="D137" i="7"/>
  <c r="C137" i="7"/>
  <c r="B137" i="7"/>
  <c r="D136" i="7"/>
  <c r="C136" i="7"/>
  <c r="B136" i="7"/>
  <c r="D135" i="7"/>
  <c r="C135" i="7"/>
  <c r="B135" i="7"/>
  <c r="D134" i="7"/>
  <c r="C134" i="7"/>
  <c r="B134" i="7"/>
  <c r="D133" i="7"/>
  <c r="C133" i="7"/>
  <c r="B133" i="7"/>
  <c r="D132" i="7"/>
  <c r="C132" i="7"/>
  <c r="B132" i="7"/>
  <c r="D131" i="7"/>
  <c r="C131" i="7"/>
  <c r="B131" i="7"/>
  <c r="D130" i="7"/>
  <c r="C130" i="7"/>
  <c r="B130" i="7"/>
  <c r="D129" i="7"/>
  <c r="C129" i="7"/>
  <c r="B129" i="7"/>
  <c r="D128" i="7"/>
  <c r="C128" i="7"/>
  <c r="B128" i="7"/>
  <c r="D127" i="7"/>
  <c r="C127" i="7"/>
  <c r="B127" i="7"/>
  <c r="D126" i="7"/>
  <c r="C126" i="7"/>
  <c r="B126" i="7"/>
  <c r="D123" i="7"/>
  <c r="D29" i="5" s="1"/>
  <c r="D122" i="7"/>
  <c r="C122" i="7"/>
  <c r="B122" i="7"/>
  <c r="D121" i="7"/>
  <c r="C121" i="7"/>
  <c r="B121" i="7"/>
  <c r="D120" i="7"/>
  <c r="C120" i="7"/>
  <c r="B120" i="7"/>
  <c r="D119" i="7"/>
  <c r="C119" i="7"/>
  <c r="B119" i="7"/>
  <c r="D118" i="7"/>
  <c r="C118" i="7"/>
  <c r="B118" i="7"/>
  <c r="D117" i="7"/>
  <c r="C117" i="7"/>
  <c r="B117" i="7"/>
  <c r="D116" i="7"/>
  <c r="C116" i="7"/>
  <c r="B116" i="7"/>
  <c r="D115" i="7"/>
  <c r="C115" i="7"/>
  <c r="B115" i="7"/>
  <c r="D114" i="7"/>
  <c r="C114" i="7"/>
  <c r="B114" i="7"/>
  <c r="D113" i="7"/>
  <c r="C113" i="7"/>
  <c r="B113" i="7"/>
  <c r="D112" i="7"/>
  <c r="C112" i="7"/>
  <c r="B112" i="7"/>
  <c r="D111" i="7"/>
  <c r="C111" i="7"/>
  <c r="B111" i="7"/>
  <c r="D110" i="7"/>
  <c r="C110" i="7"/>
  <c r="B110" i="7"/>
  <c r="D109" i="7"/>
  <c r="C109" i="7"/>
  <c r="B109" i="7"/>
  <c r="D108" i="7"/>
  <c r="C108" i="7"/>
  <c r="B108" i="7"/>
  <c r="D107" i="7"/>
  <c r="C107" i="7"/>
  <c r="B107" i="7"/>
  <c r="D106" i="7"/>
  <c r="C106" i="7"/>
  <c r="B106" i="7"/>
  <c r="D103" i="7"/>
  <c r="D28" i="5" s="1"/>
  <c r="D102" i="7"/>
  <c r="C102" i="7"/>
  <c r="B102" i="7"/>
  <c r="D101" i="7"/>
  <c r="C101" i="7"/>
  <c r="B101" i="7"/>
  <c r="D100" i="7"/>
  <c r="C100" i="7"/>
  <c r="B100" i="7"/>
  <c r="D99" i="7"/>
  <c r="C99" i="7"/>
  <c r="B99" i="7"/>
  <c r="D98" i="7"/>
  <c r="C98" i="7"/>
  <c r="B98" i="7"/>
  <c r="D97" i="7"/>
  <c r="C97" i="7"/>
  <c r="B97" i="7"/>
  <c r="D96" i="7"/>
  <c r="C96" i="7"/>
  <c r="B96" i="7"/>
  <c r="D95" i="7"/>
  <c r="C95" i="7"/>
  <c r="B95" i="7"/>
  <c r="D94" i="7"/>
  <c r="C94" i="7"/>
  <c r="B94" i="7"/>
  <c r="D93" i="7"/>
  <c r="C93" i="7"/>
  <c r="B93" i="7"/>
  <c r="D92" i="7"/>
  <c r="C92" i="7"/>
  <c r="B92" i="7"/>
  <c r="D91" i="7"/>
  <c r="C91" i="7"/>
  <c r="B91" i="7"/>
  <c r="D90" i="7"/>
  <c r="C90" i="7"/>
  <c r="B90" i="7"/>
  <c r="D89" i="7"/>
  <c r="C89" i="7"/>
  <c r="B89" i="7"/>
  <c r="D88" i="7"/>
  <c r="C88" i="7"/>
  <c r="B88" i="7"/>
  <c r="D87" i="7"/>
  <c r="C87" i="7"/>
  <c r="B87" i="7"/>
  <c r="D86" i="7"/>
  <c r="C86" i="7"/>
  <c r="B86" i="7"/>
  <c r="D83" i="7"/>
  <c r="D27" i="5" s="1"/>
  <c r="D82" i="7"/>
  <c r="C82" i="7"/>
  <c r="B82" i="7"/>
  <c r="D81" i="7"/>
  <c r="C81" i="7"/>
  <c r="B81" i="7"/>
  <c r="D80" i="7"/>
  <c r="C80" i="7"/>
  <c r="B80" i="7"/>
  <c r="D79" i="7"/>
  <c r="C79" i="7"/>
  <c r="B79" i="7"/>
  <c r="D78" i="7"/>
  <c r="C78" i="7"/>
  <c r="B78" i="7"/>
  <c r="D77" i="7"/>
  <c r="C77" i="7"/>
  <c r="B77" i="7"/>
  <c r="D76" i="7"/>
  <c r="C76" i="7"/>
  <c r="B76" i="7"/>
  <c r="D75" i="7"/>
  <c r="C75" i="7"/>
  <c r="B75" i="7"/>
  <c r="D74" i="7"/>
  <c r="C74" i="7"/>
  <c r="B74" i="7"/>
  <c r="D73" i="7"/>
  <c r="C73" i="7"/>
  <c r="B73" i="7"/>
  <c r="D72" i="7"/>
  <c r="C72" i="7"/>
  <c r="B72" i="7"/>
  <c r="D71" i="7"/>
  <c r="C71" i="7"/>
  <c r="B71" i="7"/>
  <c r="D70" i="7"/>
  <c r="C70" i="7"/>
  <c r="B70" i="7"/>
  <c r="D69" i="7"/>
  <c r="C69" i="7"/>
  <c r="B69" i="7"/>
  <c r="D68" i="7"/>
  <c r="C68" i="7"/>
  <c r="B68" i="7"/>
  <c r="D67" i="7"/>
  <c r="C67" i="7"/>
  <c r="B67" i="7"/>
  <c r="D66" i="7"/>
  <c r="C66" i="7"/>
  <c r="B66" i="7"/>
  <c r="D63" i="7"/>
  <c r="D26" i="5" s="1"/>
  <c r="D62" i="7"/>
  <c r="C62" i="7"/>
  <c r="B62" i="7"/>
  <c r="D61" i="7"/>
  <c r="C61" i="7"/>
  <c r="B61" i="7"/>
  <c r="D60" i="7"/>
  <c r="C60" i="7"/>
  <c r="B60" i="7"/>
  <c r="D59" i="7"/>
  <c r="C59" i="7"/>
  <c r="B59" i="7"/>
  <c r="D58" i="7"/>
  <c r="C58" i="7"/>
  <c r="B58" i="7"/>
  <c r="D57" i="7"/>
  <c r="C57" i="7"/>
  <c r="B57" i="7"/>
  <c r="D56" i="7"/>
  <c r="C56" i="7"/>
  <c r="B56" i="7"/>
  <c r="D55" i="7"/>
  <c r="C55" i="7"/>
  <c r="B55" i="7"/>
  <c r="D54" i="7"/>
  <c r="C54" i="7"/>
  <c r="B54" i="7"/>
  <c r="D53" i="7"/>
  <c r="C53" i="7"/>
  <c r="B53" i="7"/>
  <c r="D52" i="7"/>
  <c r="C52" i="7"/>
  <c r="B52" i="7"/>
  <c r="D51" i="7"/>
  <c r="C51" i="7"/>
  <c r="B51" i="7"/>
  <c r="D50" i="7"/>
  <c r="C50" i="7"/>
  <c r="B50" i="7"/>
  <c r="D49" i="7"/>
  <c r="C49" i="7"/>
  <c r="B49" i="7"/>
  <c r="D48" i="7"/>
  <c r="C48" i="7"/>
  <c r="B48" i="7"/>
  <c r="D47" i="7"/>
  <c r="C47" i="7"/>
  <c r="B47" i="7"/>
  <c r="D46" i="7"/>
  <c r="C46" i="7"/>
  <c r="B46" i="7"/>
  <c r="D43" i="7"/>
  <c r="D25" i="5" s="1"/>
  <c r="D42" i="7"/>
  <c r="C42" i="7"/>
  <c r="B42" i="7"/>
  <c r="D41" i="7"/>
  <c r="C41" i="7"/>
  <c r="B41" i="7"/>
  <c r="D40" i="7"/>
  <c r="C40" i="7"/>
  <c r="B40" i="7"/>
  <c r="D39" i="7"/>
  <c r="C39" i="7"/>
  <c r="B39" i="7"/>
  <c r="D38" i="7"/>
  <c r="C38" i="7"/>
  <c r="B38" i="7"/>
  <c r="D37" i="7"/>
  <c r="C37" i="7"/>
  <c r="B37" i="7"/>
  <c r="D36" i="7"/>
  <c r="C36" i="7"/>
  <c r="B36" i="7"/>
  <c r="D35" i="7"/>
  <c r="C35" i="7"/>
  <c r="B35" i="7"/>
  <c r="D34" i="7"/>
  <c r="C34" i="7"/>
  <c r="B34" i="7"/>
  <c r="D33" i="7"/>
  <c r="C33" i="7"/>
  <c r="B33" i="7"/>
  <c r="D32" i="7"/>
  <c r="C32" i="7"/>
  <c r="B32" i="7"/>
  <c r="D31" i="7"/>
  <c r="C31" i="7"/>
  <c r="B31" i="7"/>
  <c r="D30" i="7"/>
  <c r="C30" i="7"/>
  <c r="B30" i="7"/>
  <c r="D29" i="7"/>
  <c r="C29" i="7"/>
  <c r="B29" i="7"/>
  <c r="D28" i="7"/>
  <c r="C28" i="7"/>
  <c r="B28" i="7"/>
  <c r="D27" i="7"/>
  <c r="C27" i="7"/>
  <c r="B27" i="7"/>
  <c r="D26" i="7"/>
  <c r="C26" i="7"/>
  <c r="B26" i="7"/>
  <c r="D23" i="7"/>
  <c r="D24" i="5" s="1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D23" i="5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6" i="7"/>
  <c r="D12" i="5" s="1"/>
  <c r="G11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H303" i="7"/>
  <c r="H323" i="7"/>
  <c r="H343" i="7"/>
  <c r="H363" i="7"/>
  <c r="H383" i="7"/>
  <c r="H403" i="7"/>
  <c r="H423" i="7"/>
  <c r="H443" i="7"/>
  <c r="H463" i="7"/>
  <c r="H483" i="7"/>
  <c r="H503" i="7"/>
  <c r="H523" i="7"/>
  <c r="H543" i="7"/>
  <c r="H563" i="7"/>
  <c r="H583" i="7"/>
  <c r="D52" i="5"/>
  <c r="H283" i="7"/>
  <c r="D51" i="5"/>
  <c r="D41" i="5"/>
  <c r="H263" i="7"/>
  <c r="D50" i="5"/>
  <c r="D40" i="5"/>
  <c r="H243" i="7"/>
  <c r="D49" i="5"/>
  <c r="H223" i="7"/>
  <c r="D48" i="5"/>
  <c r="H203" i="7"/>
  <c r="H183" i="7"/>
  <c r="H163" i="7"/>
  <c r="H143" i="7"/>
  <c r="H123" i="7"/>
  <c r="H103" i="7"/>
  <c r="H83" i="7"/>
  <c r="H63" i="7"/>
  <c r="H43" i="7"/>
  <c r="H23" i="7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G10" i="5"/>
  <c r="G9" i="5"/>
  <c r="H3" i="7"/>
  <c r="H48" i="2"/>
  <c r="H33" i="2"/>
  <c r="H22" i="2"/>
  <c r="H15" i="2"/>
  <c r="H2" i="2"/>
  <c r="D18" i="5"/>
  <c r="D19" i="5"/>
  <c r="D20" i="5"/>
  <c r="D15" i="2"/>
  <c r="D17" i="5" s="1"/>
  <c r="D14" i="5" l="1"/>
  <c r="D11" i="5"/>
  <c r="G7" i="5"/>
  <c r="D10" i="5" l="1"/>
  <c r="D9" i="5"/>
  <c r="D8" i="5"/>
  <c r="D7" i="5"/>
</calcChain>
</file>

<file path=xl/sharedStrings.xml><?xml version="1.0" encoding="utf-8"?>
<sst xmlns="http://schemas.openxmlformats.org/spreadsheetml/2006/main" count="784" uniqueCount="213">
  <si>
    <t>Building:</t>
  </si>
  <si>
    <t>Dates:</t>
  </si>
  <si>
    <t>Year:</t>
  </si>
  <si>
    <t>Auditor(s):</t>
  </si>
  <si>
    <t>Spaces Overview</t>
  </si>
  <si>
    <t>Issues Overview ⚠️</t>
  </si>
  <si>
    <t>Teaching (Lec)</t>
  </si>
  <si>
    <t>Total</t>
  </si>
  <si>
    <t>Teaching (Lab)</t>
  </si>
  <si>
    <t>Social-Common</t>
  </si>
  <si>
    <t>Priority 1</t>
  </si>
  <si>
    <t>Library-Study</t>
  </si>
  <si>
    <t>Priority 2</t>
  </si>
  <si>
    <t>External</t>
  </si>
  <si>
    <t>Priority 3</t>
  </si>
  <si>
    <t>WC Facilities</t>
  </si>
  <si>
    <t>Building Progress</t>
  </si>
  <si>
    <t>Standard</t>
  </si>
  <si>
    <t>Entrances</t>
  </si>
  <si>
    <t>Signage &amp; Information</t>
  </si>
  <si>
    <t>Interior Pathways</t>
  </si>
  <si>
    <t>Lifts / Stairs</t>
  </si>
  <si>
    <t>Emergency Systems</t>
  </si>
  <si>
    <t>Modular</t>
  </si>
  <si>
    <t>Checklist Category</t>
  </si>
  <si>
    <t>Checklist Item</t>
  </si>
  <si>
    <t> </t>
  </si>
  <si>
    <t>Dashboard Information</t>
  </si>
  <si>
    <t>Enter the building name and audit date.</t>
  </si>
  <si>
    <t>Specify the auditors conducting the assessment.</t>
  </si>
  <si>
    <t>Summarize spaces and identified issues.</t>
  </si>
  <si>
    <t>Audit Criteria</t>
  </si>
  <si>
    <t>Review each section and feature.</t>
  </si>
  <si>
    <t>Record measurements and compliance status (Compliant/Non-Compliant).</t>
  </si>
  <si>
    <t>Provide comments for any non-compliant features.</t>
  </si>
  <si>
    <t>Progress Tracking</t>
  </si>
  <si>
    <t>Ensure all sections have 'Progress' updated to reflect completion.</t>
  </si>
  <si>
    <t>Verify 'Issues to Report' fields are filled for non-compliant items.</t>
  </si>
  <si>
    <t>Prioritisation</t>
  </si>
  <si>
    <t>Assign priority levels to issues based on impact.</t>
  </si>
  <si>
    <t>Summary Generation</t>
  </si>
  <si>
    <t>Compile the total number of compliant vs. non-compliant features.</t>
  </si>
  <si>
    <t>Highlight high-priority issues in the report.</t>
  </si>
  <si>
    <t>Visualizations</t>
  </si>
  <si>
    <t>Create charts summarizing compliance (e.g., bar chart for compliant vs. non-compliant).</t>
  </si>
  <si>
    <t>Include a detailed table listing all non-compliant features.</t>
  </si>
  <si>
    <t>Final Review</t>
  </si>
  <si>
    <t>Ensure all fields in the 'Dashboard' and 'Standard' sheets are complete.</t>
  </si>
  <si>
    <t>Validate data accuracy before saving and sharing the report.</t>
  </si>
  <si>
    <t>Progress</t>
  </si>
  <si>
    <t>Total Issues</t>
  </si>
  <si>
    <t>A1</t>
  </si>
  <si>
    <t>Date &amp; Time:</t>
  </si>
  <si>
    <t>Section</t>
  </si>
  <si>
    <t>Feature</t>
  </si>
  <si>
    <t>Requirement</t>
  </si>
  <si>
    <t>Measurement (mm) / Compliance</t>
  </si>
  <si>
    <t>Comments</t>
  </si>
  <si>
    <t>Issues to Report</t>
  </si>
  <si>
    <t>Issue Priority</t>
  </si>
  <si>
    <t>General &amp; Other</t>
  </si>
  <si>
    <t>What are some accessibility aspects that should be considered but aren't included in the criteria below?</t>
  </si>
  <si>
    <t>Pathways</t>
  </si>
  <si>
    <t>Is the access route wide enough to allow passing spaces? </t>
  </si>
  <si>
    <t>Min. 1800mm width</t>
  </si>
  <si>
    <t>Is the access route surface free from holes and cavities?</t>
  </si>
  <si>
    <t>Max. 18 mm depth</t>
  </si>
  <si>
    <t>Is the access route free from trip or collision hazards? </t>
  </si>
  <si>
    <t>Does the access route have ramps present with appropriate slopes?</t>
  </si>
  <si>
    <t>Max. Slope 1:12, ideal 1:15 – 1:20. Must have handrail if less than 1:20</t>
  </si>
  <si>
    <t>Doors</t>
  </si>
  <si>
    <t>Are the doorways wide enough?</t>
  </si>
  <si>
    <t>Min. 820mm width</t>
  </si>
  <si>
    <t>Are doors automated and/or easy to operate? </t>
  </si>
  <si>
    <t>Warning Indicators</t>
  </si>
  <si>
    <t>Are there tactile warning surfaces present near doorways? </t>
  </si>
  <si>
    <t>Reception</t>
  </si>
  <si>
    <t>Is the receiption/security desk at the entrance of this building accessible? (Wheelchair, Audiovisual, Sensory)</t>
  </si>
  <si>
    <t>Sensory Supports</t>
  </si>
  <si>
    <t>Are there accessible quiet-sensory areas present nearby? </t>
  </si>
  <si>
    <t>A2</t>
  </si>
  <si>
    <t>Visual Support</t>
  </si>
  <si>
    <t>Is signage located consistently at eye level? </t>
  </si>
  <si>
    <t>Is Braille or embossed signage available? </t>
  </si>
  <si>
    <t>Do signs incorporate clear colour contrast of lettering and sign background? </t>
  </si>
  <si>
    <t>A3</t>
  </si>
  <si>
    <t>Interior Pathways / Corridors</t>
  </si>
  <si>
    <t>Maneuvering</t>
  </si>
  <si>
    <t>Does the corridor have an unobstructed maneuvering space width of 1200mm? </t>
  </si>
  <si>
    <t>Min. 1200mm width</t>
  </si>
  <si>
    <t>Is there a clear radius of at least 1800mm for maneuvering space at corners? </t>
  </si>
  <si>
    <t>Is there regular and readable directional signage? </t>
  </si>
  <si>
    <t>Is the width of any doorways enough? (Min. 820mm wide) </t>
  </si>
  <si>
    <t>Is the weight of any doors adequate? (Max. 30N force) </t>
  </si>
  <si>
    <t>Max. 22.5 N</t>
  </si>
  <si>
    <t>Lighting</t>
  </si>
  <si>
    <t>Is the lighting level in the corridors adequate? </t>
  </si>
  <si>
    <t>Is the use of natural and indirect lighting causing glare and/or harsh shading?</t>
  </si>
  <si>
    <t>A4</t>
  </si>
  <si>
    <t>Lifts</t>
  </si>
  <si>
    <t>Is the lift car interior suitablely sized?  </t>
  </si>
  <si>
    <t>1100mm width, 1400 depth</t>
  </si>
  <si>
    <t>Do the lift doors provide at least 5 seconds to maneuver in and out of the lift? </t>
  </si>
  <si>
    <t>Do the controls have Braille and/or embossed buttons? </t>
  </si>
  <si>
    <t>Does the lift car have a handrail provided?</t>
  </si>
  <si>
    <t>1000mm height</t>
  </si>
  <si>
    <t>Are there visual and auditory indicators for lift operation status (e.g., doors opening/closing, floor announcements)? </t>
  </si>
  <si>
    <t>Stairs</t>
  </si>
  <si>
    <t>Do steps have a minimum unobstructed width? </t>
  </si>
  <si>
    <t>1000mm width</t>
  </si>
  <si>
    <t>Is the flat tread of each step slip-resistant?  </t>
  </si>
  <si>
    <t>Do the top and bottom landings have visual indicators?  </t>
  </si>
  <si>
    <t>Are there handrails on both sides of the staircase easily reachable? </t>
  </si>
  <si>
    <t>Does the colour of handrails contrast with that of the wall? </t>
  </si>
  <si>
    <t>Is the lighting over steps sufficient so that people do not walk over their own shadow? </t>
  </si>
  <si>
    <t>A5</t>
  </si>
  <si>
    <t>Emergency Exists &amp; Refuge Points</t>
  </si>
  <si>
    <t>Are there clear and accessible paths to all emergency exists or refuge points? </t>
  </si>
  <si>
    <t>Are emergency doors automated, and/or easily operable? </t>
  </si>
  <si>
    <t>Are evacuation chairs available and adequate for use, are there at least 2?</t>
  </si>
  <si>
    <t>Min. 2</t>
  </si>
  <si>
    <t>WC Facility</t>
  </si>
  <si>
    <t>Are emergency cords present in WC facilities? </t>
  </si>
  <si>
    <t>Are emergency cords operational in WC facilities? </t>
  </si>
  <si>
    <t>Fire Lifts</t>
  </si>
  <si>
    <t>Do any designated fire lifts allow users to send an alert to the fire safety system in an emergency? </t>
  </si>
  <si>
    <t>Do any designated fire lifts have adequate signage to inform those in an emergency of their location? </t>
  </si>
  <si>
    <t>Do any designated fire lifts have adequate refuge space?</t>
  </si>
  <si>
    <t>Unit</t>
  </si>
  <si>
    <t>Type</t>
  </si>
  <si>
    <t>Area Name</t>
  </si>
  <si>
    <t>Measurement / Compliance</t>
  </si>
  <si>
    <t>B1</t>
  </si>
  <si>
    <t>B2</t>
  </si>
  <si>
    <t>B3</t>
  </si>
  <si>
    <t>B4</t>
  </si>
  <si>
    <t>B5</t>
  </si>
  <si>
    <t>B6</t>
  </si>
  <si>
    <t>What are some accessibility aspects of teaching space that should be considered but aren't included in the criteria below?</t>
  </si>
  <si>
    <t xml:space="preserve"> </t>
  </si>
  <si>
    <t>What are some accessibility aspects of social-common space that should be considered but aren't included in the criteria below?</t>
  </si>
  <si>
    <t>What are some accessibility aspects of study space that should be considered but aren't included in the criteria below?</t>
  </si>
  <si>
    <t>What are some accessibility aspects of external space that should be considered but aren't included in the criteria below?</t>
  </si>
  <si>
    <t>Is the door to this area automated? </t>
  </si>
  <si>
    <t>Are external routes wide enough to allow passing space and maneuverability? </t>
  </si>
  <si>
    <t>Door Access</t>
  </si>
  <si>
    <t>Is the door automated?</t>
  </si>
  <si>
    <t>Is there enough maneuvering space between doors, if applicable? </t>
  </si>
  <si>
    <t>Are external route surfaces free from holes and cavities?</t>
  </si>
  <si>
    <t>Max. 18mm depth</t>
  </si>
  <si>
    <t>Is the WC door outward hinging?</t>
  </si>
  <si>
    <t>Wheelchair Access Spaces</t>
  </si>
  <si>
    <t>Are there at least two permanent wheelchair accessible spaces provided?</t>
  </si>
  <si>
    <t>Min. 900mm width, 1350mm depth</t>
  </si>
  <si>
    <t>Are there at least two permanent wheelchair accessible workspaces provided?</t>
  </si>
  <si>
    <t>Wheelchair Access</t>
  </si>
  <si>
    <t>Are tables accessible by wheelchair? </t>
  </si>
  <si>
    <t>Study Desks</t>
  </si>
  <si>
    <t>Are study desks accessible by wheelchair? </t>
  </si>
  <si>
    <t>Ramps</t>
  </si>
  <si>
    <t>Do external routes have ramps present with appropriate slopes?  </t>
  </si>
  <si>
    <t>Is the WC door wide enough?</t>
  </si>
  <si>
    <t>Is there a route clear of obstruction to an accessible seating area from the door? </t>
  </si>
  <si>
    <t>Is there a route clear of obstruction to an accessible workspace area from the door? </t>
  </si>
  <si>
    <t>Is there enough maneuvering space to access areas with tables?</t>
  </si>
  <si>
    <t>Is there enough maneuvering space to access study desks?</t>
  </si>
  <si>
    <t>Hazards</t>
  </si>
  <si>
    <t>Is the area free from trip or collision hazards? </t>
  </si>
  <si>
    <t>Are the internal locks easily operable? </t>
  </si>
  <si>
    <t>Does the accessible seating have enough maneuvering space?</t>
  </si>
  <si>
    <t>Seating Arrangments</t>
  </si>
  <si>
    <t>Are there various seating options available; chairs, couches, beanbags etc.? </t>
  </si>
  <si>
    <t>Are there heigh-adjustable desks available? </t>
  </si>
  <si>
    <t>Do outdoor areas have adequate lighting when dark out?</t>
  </si>
  <si>
    <t>Room space</t>
  </si>
  <si>
    <t>Does the accessible WC cubicle provide enough maneuvering space?</t>
  </si>
  <si>
    <t>Min. 1500mm x 1500mm Width</t>
  </si>
  <si>
    <t>Accessible Desk</t>
  </si>
  <si>
    <t>Is there a desk available for this space?</t>
  </si>
  <si>
    <t>Can the seating be moved easily? </t>
  </si>
  <si>
    <t>Are there low-distraction desks (three-sided panel/partitions) available?  </t>
  </si>
  <si>
    <t>Does the space provide enough room for the door to open while inside? </t>
  </si>
  <si>
    <t>Is the desk fixed into position?</t>
  </si>
  <si>
    <t>Are there adjustable lighting options available? </t>
  </si>
  <si>
    <t>Are there desks that have flexible lighting options available? </t>
  </si>
  <si>
    <t>Are handrails present?</t>
  </si>
  <si>
    <t>Max. 700mm height</t>
  </si>
  <si>
    <t>Is the desk height-adjustable?</t>
  </si>
  <si>
    <t xml:space="preserve"> Does the space have noise-reducing features; large objects, plants, partition walls etc.? </t>
  </si>
  <si>
    <t>Wheelchair Supports</t>
  </si>
  <si>
    <t>Are there accessible catalog and database search terminals? </t>
  </si>
  <si>
    <t>Do handrails contrast in colour to the rest of the room?</t>
  </si>
  <si>
    <t>Teaching Resources</t>
  </si>
  <si>
    <t xml:space="preserve">Are the presentation screen, whiteboard, and/or blackboard at an appropriate height and viewing angle for all students, including those seated in accessible areas? </t>
  </si>
  <si>
    <t>Are computers and laboratory equipment at accessible heights for wheelchair users? (Max. 850mm height)</t>
  </si>
  <si>
    <t>Max. 850mm height</t>
  </si>
  <si>
    <t>Kitchen</t>
  </si>
  <si>
    <t>Are any microwaves, sinks, kettles, or any other kitchen related facilities wheelchair accessible?</t>
  </si>
  <si>
    <t>Can low ambient noise be heard from features in the area (ventilation, windows adjacent public areas, buzzing lights, water dispensing machines, printers and office facilities, staircases, etc.)? </t>
  </si>
  <si>
    <t>Is a closed bin provided?</t>
  </si>
  <si>
    <t>Are there portable hearing loop systems available? </t>
  </si>
  <si>
    <t>Is there adequate lighting in the corridors between bookshelves? </t>
  </si>
  <si>
    <t>Signage</t>
  </si>
  <si>
    <t>Is there clear signage for this facility?</t>
  </si>
  <si>
    <t>Is there a clear line of sight from all seating areas to the instructor? </t>
  </si>
  <si>
    <t>Visual Supports</t>
  </si>
  <si>
    <t>Is there a high colour contrast between free-standing bookshelves and the floor. </t>
  </si>
  <si>
    <t>Is the room lighting bright and pointed directly onto the auditorium seating area? </t>
  </si>
  <si>
    <t>Is the room suspectable to echoing? </t>
  </si>
  <si>
    <t>Can low ambient noise be heard from features in the area (ventilation, windows adjacent public areas, buzzing lights, water dispensing machines, printers and office facilities, staircases, etc.)?</t>
  </si>
  <si>
    <t>Safety</t>
  </si>
  <si>
    <t>Are there handrails along any staircases or ramps?</t>
  </si>
  <si>
    <t>Is there an accessible hand washing sink/facilities?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</si>
</sst>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DDEBF7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D96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/>
    <xf numFmtId="9" fontId="3" fillId="0" borderId="0" xfId="0" applyNumberFormat="1" applyFont="1"/>
    <xf numFmtId="0" fontId="5" fillId="2" borderId="0" xfId="0" applyFont="1" applyFill="1" applyAlignment="1">
      <alignment horizontal="right"/>
    </xf>
    <xf numFmtId="0" fontId="3" fillId="4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 wrapText="1"/>
    </xf>
    <xf numFmtId="0" fontId="3" fillId="6" borderId="3" xfId="0" applyFont="1" applyFill="1" applyBorder="1" applyAlignment="1">
      <alignment horizontal="left" vertical="top" wrapText="1"/>
    </xf>
    <xf numFmtId="0" fontId="1" fillId="8" borderId="3" xfId="0" applyFont="1" applyFill="1" applyBorder="1" applyAlignment="1">
      <alignment horizontal="right"/>
    </xf>
    <xf numFmtId="0" fontId="0" fillId="13" borderId="8" xfId="0" applyFill="1" applyBorder="1"/>
    <xf numFmtId="0" fontId="0" fillId="13" borderId="0" xfId="0" applyFill="1"/>
    <xf numFmtId="0" fontId="0" fillId="13" borderId="10" xfId="0" applyFill="1" applyBorder="1"/>
    <xf numFmtId="0" fontId="0" fillId="13" borderId="6" xfId="0" applyFill="1" applyBorder="1"/>
    <xf numFmtId="0" fontId="0" fillId="13" borderId="9" xfId="0" applyFill="1" applyBorder="1"/>
    <xf numFmtId="0" fontId="0" fillId="14" borderId="11" xfId="0" applyFill="1" applyBorder="1"/>
    <xf numFmtId="0" fontId="0" fillId="14" borderId="12" xfId="0" applyFill="1" applyBorder="1"/>
    <xf numFmtId="0" fontId="0" fillId="14" borderId="13" xfId="0" applyFill="1" applyBorder="1"/>
    <xf numFmtId="0" fontId="0" fillId="14" borderId="8" xfId="0" applyFill="1" applyBorder="1"/>
    <xf numFmtId="0" fontId="0" fillId="14" borderId="10" xfId="0" applyFill="1" applyBorder="1"/>
    <xf numFmtId="0" fontId="0" fillId="14" borderId="6" xfId="0" applyFill="1" applyBorder="1"/>
    <xf numFmtId="0" fontId="0" fillId="14" borderId="7" xfId="0" applyFill="1" applyBorder="1"/>
    <xf numFmtId="0" fontId="0" fillId="14" borderId="9" xfId="0" applyFill="1" applyBorder="1"/>
    <xf numFmtId="0" fontId="2" fillId="3" borderId="2" xfId="0" applyFont="1" applyFill="1" applyBorder="1" applyAlignment="1">
      <alignment horizontal="right"/>
    </xf>
    <xf numFmtId="0" fontId="3" fillId="15" borderId="3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center" vertical="center" wrapText="1"/>
    </xf>
    <xf numFmtId="0" fontId="0" fillId="9" borderId="3" xfId="0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16" borderId="3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left" vertical="top" wrapText="1"/>
    </xf>
    <xf numFmtId="0" fontId="6" fillId="17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/>
    </xf>
    <xf numFmtId="0" fontId="0" fillId="9" borderId="3" xfId="0" applyFill="1" applyBorder="1" applyAlignment="1">
      <alignment wrapText="1"/>
    </xf>
    <xf numFmtId="0" fontId="0" fillId="0" borderId="1" xfId="0" applyBorder="1"/>
    <xf numFmtId="0" fontId="3" fillId="4" borderId="19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left"/>
    </xf>
    <xf numFmtId="0" fontId="3" fillId="4" borderId="20" xfId="0" applyFont="1" applyFill="1" applyBorder="1" applyAlignment="1">
      <alignment horizontal="center"/>
    </xf>
    <xf numFmtId="0" fontId="3" fillId="18" borderId="22" xfId="0" applyFont="1" applyFill="1" applyBorder="1" applyAlignment="1">
      <alignment vertical="top" wrapText="1"/>
    </xf>
    <xf numFmtId="0" fontId="3" fillId="9" borderId="22" xfId="0" applyFont="1" applyFill="1" applyBorder="1" applyAlignment="1">
      <alignment horizontal="left" vertical="top" wrapText="1"/>
    </xf>
    <xf numFmtId="0" fontId="2" fillId="5" borderId="21" xfId="0" applyFont="1" applyFill="1" applyBorder="1" applyAlignment="1">
      <alignment horizontal="center" vertical="center" wrapText="1"/>
    </xf>
    <xf numFmtId="0" fontId="0" fillId="9" borderId="25" xfId="0" applyFill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/>
    </xf>
    <xf numFmtId="0" fontId="2" fillId="5" borderId="27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0" fillId="9" borderId="28" xfId="0" applyFill="1" applyBorder="1" applyAlignment="1">
      <alignment horizontal="left" vertical="top" wrapText="1"/>
    </xf>
    <xf numFmtId="0" fontId="2" fillId="19" borderId="3" xfId="0" applyFont="1" applyFill="1" applyBorder="1" applyAlignment="1">
      <alignment horizontal="center" vertical="center" wrapText="1"/>
    </xf>
    <xf numFmtId="0" fontId="3" fillId="19" borderId="3" xfId="0" applyFont="1" applyFill="1" applyBorder="1" applyAlignment="1">
      <alignment horizontal="left" vertical="top" wrapText="1"/>
    </xf>
    <xf numFmtId="0" fontId="3" fillId="19" borderId="3" xfId="0" applyFont="1" applyFill="1" applyBorder="1" applyAlignment="1">
      <alignment vertical="top" wrapText="1"/>
    </xf>
    <xf numFmtId="0" fontId="3" fillId="4" borderId="20" xfId="0" applyFont="1" applyFill="1" applyBorder="1" applyAlignment="1">
      <alignment horizontal="left" wrapText="1"/>
    </xf>
    <xf numFmtId="0" fontId="2" fillId="19" borderId="21" xfId="0" applyFont="1" applyFill="1" applyBorder="1" applyAlignment="1">
      <alignment horizontal="center" vertical="center" wrapText="1"/>
    </xf>
    <xf numFmtId="0" fontId="6" fillId="17" borderId="22" xfId="0" applyFont="1" applyFill="1" applyBorder="1" applyAlignment="1">
      <alignment horizontal="center" vertical="center" wrapText="1"/>
    </xf>
    <xf numFmtId="0" fontId="2" fillId="19" borderId="27" xfId="0" applyFont="1" applyFill="1" applyBorder="1" applyAlignment="1">
      <alignment horizontal="center" vertical="center" wrapText="1"/>
    </xf>
    <xf numFmtId="0" fontId="3" fillId="19" borderId="25" xfId="0" applyFont="1" applyFill="1" applyBorder="1" applyAlignment="1">
      <alignment horizontal="left" vertical="top" wrapText="1"/>
    </xf>
    <xf numFmtId="0" fontId="2" fillId="19" borderId="25" xfId="0" applyFont="1" applyFill="1" applyBorder="1" applyAlignment="1">
      <alignment horizontal="center" vertical="center" wrapText="1"/>
    </xf>
    <xf numFmtId="0" fontId="3" fillId="19" borderId="25" xfId="0" applyFont="1" applyFill="1" applyBorder="1" applyAlignment="1">
      <alignment vertical="top" wrapText="1"/>
    </xf>
    <xf numFmtId="0" fontId="6" fillId="17" borderId="26" xfId="0" applyFont="1" applyFill="1" applyBorder="1" applyAlignment="1">
      <alignment horizontal="center" vertical="center" wrapText="1"/>
    </xf>
    <xf numFmtId="0" fontId="4" fillId="21" borderId="0" xfId="0" applyFont="1" applyFill="1"/>
    <xf numFmtId="0" fontId="5" fillId="21" borderId="0" xfId="0" applyFont="1" applyFill="1" applyAlignment="1">
      <alignment horizontal="right"/>
    </xf>
    <xf numFmtId="0" fontId="2" fillId="21" borderId="0" xfId="0" applyFont="1" applyFill="1"/>
    <xf numFmtId="0" fontId="4" fillId="21" borderId="18" xfId="0" applyFont="1" applyFill="1" applyBorder="1"/>
    <xf numFmtId="0" fontId="3" fillId="17" borderId="14" xfId="0" applyFont="1" applyFill="1" applyBorder="1" applyAlignment="1">
      <alignment horizontal="center" vertical="center" wrapText="1"/>
    </xf>
    <xf numFmtId="0" fontId="3" fillId="17" borderId="3" xfId="0" applyFont="1" applyFill="1" applyBorder="1" applyAlignment="1">
      <alignment horizontal="center" vertical="center" wrapText="1"/>
    </xf>
    <xf numFmtId="9" fontId="3" fillId="2" borderId="29" xfId="0" applyNumberFormat="1" applyFont="1" applyFill="1" applyBorder="1"/>
    <xf numFmtId="9" fontId="3" fillId="2" borderId="29" xfId="0" applyNumberFormat="1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top" wrapText="1"/>
    </xf>
    <xf numFmtId="0" fontId="3" fillId="18" borderId="14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3" fillId="18" borderId="26" xfId="0" applyFont="1" applyFill="1" applyBorder="1" applyAlignment="1">
      <alignment vertical="top" wrapText="1"/>
    </xf>
    <xf numFmtId="0" fontId="0" fillId="22" borderId="0" xfId="0" applyFill="1"/>
    <xf numFmtId="0" fontId="0" fillId="7" borderId="0" xfId="0" applyFill="1"/>
    <xf numFmtId="0" fontId="5" fillId="20" borderId="0" xfId="0" applyFont="1" applyFill="1" applyAlignment="1">
      <alignment horizontal="right"/>
    </xf>
    <xf numFmtId="0" fontId="5" fillId="23" borderId="0" xfId="0" applyFont="1" applyFill="1" applyAlignment="1">
      <alignment horizontal="right"/>
    </xf>
    <xf numFmtId="9" fontId="3" fillId="24" borderId="0" xfId="0" applyNumberFormat="1" applyFont="1" applyFill="1"/>
    <xf numFmtId="0" fontId="0" fillId="24" borderId="0" xfId="0" applyFill="1"/>
    <xf numFmtId="0" fontId="3" fillId="24" borderId="0" xfId="0" applyFont="1" applyFill="1"/>
    <xf numFmtId="0" fontId="3" fillId="16" borderId="1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wrapText="1"/>
    </xf>
    <xf numFmtId="0" fontId="3" fillId="17" borderId="14" xfId="0" applyFont="1" applyFill="1" applyBorder="1" applyAlignment="1">
      <alignment horizontal="left" vertical="top" wrapText="1"/>
    </xf>
    <xf numFmtId="0" fontId="3" fillId="20" borderId="2" xfId="0" applyFont="1" applyFill="1" applyBorder="1"/>
    <xf numFmtId="9" fontId="3" fillId="2" borderId="31" xfId="0" applyNumberFormat="1" applyFont="1" applyFill="1" applyBorder="1"/>
    <xf numFmtId="0" fontId="3" fillId="6" borderId="22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left" vertical="top" wrapText="1"/>
    </xf>
    <xf numFmtId="0" fontId="0" fillId="9" borderId="25" xfId="0" applyFill="1" applyBorder="1" applyAlignment="1">
      <alignment wrapText="1"/>
    </xf>
    <xf numFmtId="0" fontId="3" fillId="17" borderId="25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left" wrapText="1"/>
    </xf>
    <xf numFmtId="0" fontId="3" fillId="17" borderId="30" xfId="0" applyFont="1" applyFill="1" applyBorder="1" applyAlignment="1">
      <alignment horizontal="left" vertical="top" wrapText="1"/>
    </xf>
    <xf numFmtId="0" fontId="3" fillId="19" borderId="22" xfId="0" applyFont="1" applyFill="1" applyBorder="1" applyAlignment="1">
      <alignment horizontal="left" vertical="top" wrapText="1"/>
    </xf>
    <xf numFmtId="0" fontId="3" fillId="19" borderId="26" xfId="0" applyFont="1" applyFill="1" applyBorder="1" applyAlignment="1">
      <alignment horizontal="left" vertical="top" wrapText="1"/>
    </xf>
    <xf numFmtId="0" fontId="3" fillId="2" borderId="29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right"/>
    </xf>
    <xf numFmtId="0" fontId="0" fillId="8" borderId="15" xfId="0" applyFill="1" applyBorder="1"/>
    <xf numFmtId="0" fontId="3" fillId="13" borderId="33" xfId="0" applyFont="1" applyFill="1" applyBorder="1" applyAlignment="1">
      <alignment horizontal="center" vertical="top" wrapText="1"/>
    </xf>
    <xf numFmtId="0" fontId="0" fillId="9" borderId="2" xfId="0" applyFill="1" applyBorder="1" applyAlignment="1">
      <alignment horizontal="left" vertical="top" wrapText="1"/>
    </xf>
    <xf numFmtId="0" fontId="2" fillId="5" borderId="41" xfId="0" applyFont="1" applyFill="1" applyBorder="1" applyAlignment="1">
      <alignment horizontal="center" vertical="center" wrapText="1"/>
    </xf>
    <xf numFmtId="0" fontId="3" fillId="13" borderId="32" xfId="0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left" vertical="top" wrapText="1"/>
    </xf>
    <xf numFmtId="0" fontId="4" fillId="21" borderId="2" xfId="0" applyFont="1" applyFill="1" applyBorder="1" applyAlignment="1">
      <alignment horizontal="center"/>
    </xf>
    <xf numFmtId="0" fontId="3" fillId="2" borderId="6" xfId="0" applyFont="1" applyFill="1" applyBorder="1"/>
    <xf numFmtId="0" fontId="3" fillId="4" borderId="4" xfId="0" applyFont="1" applyFill="1" applyBorder="1" applyAlignment="1">
      <alignment horizontal="left"/>
    </xf>
    <xf numFmtId="0" fontId="3" fillId="20" borderId="33" xfId="0" applyFont="1" applyFill="1" applyBorder="1"/>
    <xf numFmtId="0" fontId="3" fillId="8" borderId="4" xfId="0" applyFont="1" applyFill="1" applyBorder="1"/>
    <xf numFmtId="0" fontId="3" fillId="21" borderId="0" xfId="0" applyFont="1" applyFill="1" applyAlignment="1">
      <alignment horizontal="center"/>
    </xf>
    <xf numFmtId="0" fontId="3" fillId="21" borderId="15" xfId="0" applyFont="1" applyFill="1" applyBorder="1"/>
    <xf numFmtId="9" fontId="3" fillId="0" borderId="43" xfId="0" applyNumberFormat="1" applyFont="1" applyBorder="1"/>
    <xf numFmtId="0" fontId="4" fillId="21" borderId="7" xfId="0" applyFont="1" applyFill="1" applyBorder="1"/>
    <xf numFmtId="0" fontId="3" fillId="21" borderId="7" xfId="0" applyFont="1" applyFill="1" applyBorder="1"/>
    <xf numFmtId="0" fontId="3" fillId="21" borderId="7" xfId="0" applyFont="1" applyFill="1" applyBorder="1" applyAlignment="1">
      <alignment horizontal="center"/>
    </xf>
    <xf numFmtId="0" fontId="4" fillId="21" borderId="44" xfId="0" applyFont="1" applyFill="1" applyBorder="1" applyAlignment="1">
      <alignment horizontal="center"/>
    </xf>
    <xf numFmtId="0" fontId="4" fillId="21" borderId="33" xfId="0" applyFont="1" applyFill="1" applyBorder="1"/>
    <xf numFmtId="0" fontId="4" fillId="21" borderId="45" xfId="0" applyFont="1" applyFill="1" applyBorder="1" applyAlignment="1">
      <alignment horizontal="right"/>
    </xf>
    <xf numFmtId="0" fontId="5" fillId="21" borderId="45" xfId="0" applyFont="1" applyFill="1" applyBorder="1" applyAlignment="1">
      <alignment horizontal="right"/>
    </xf>
    <xf numFmtId="0" fontId="3" fillId="21" borderId="32" xfId="0" applyFont="1" applyFill="1" applyBorder="1"/>
    <xf numFmtId="9" fontId="3" fillId="16" borderId="29" xfId="0" applyNumberFormat="1" applyFont="1" applyFill="1" applyBorder="1"/>
    <xf numFmtId="0" fontId="0" fillId="14" borderId="0" xfId="0" applyFill="1"/>
    <xf numFmtId="0" fontId="0" fillId="8" borderId="45" xfId="0" applyFill="1" applyBorder="1"/>
    <xf numFmtId="0" fontId="1" fillId="9" borderId="2" xfId="0" applyFont="1" applyFill="1" applyBorder="1" applyAlignment="1">
      <alignment horizontal="center"/>
    </xf>
    <xf numFmtId="9" fontId="3" fillId="19" borderId="29" xfId="0" applyNumberFormat="1" applyFont="1" applyFill="1" applyBorder="1"/>
    <xf numFmtId="0" fontId="0" fillId="25" borderId="10" xfId="0" applyFill="1" applyBorder="1"/>
    <xf numFmtId="0" fontId="0" fillId="13" borderId="47" xfId="0" applyFill="1" applyBorder="1"/>
    <xf numFmtId="0" fontId="0" fillId="25" borderId="47" xfId="0" applyFill="1" applyBorder="1"/>
    <xf numFmtId="0" fontId="0" fillId="25" borderId="31" xfId="0" applyFill="1" applyBorder="1"/>
    <xf numFmtId="0" fontId="0" fillId="25" borderId="13" xfId="0" applyFill="1" applyBorder="1"/>
    <xf numFmtId="0" fontId="0" fillId="11" borderId="19" xfId="0" applyFill="1" applyBorder="1"/>
    <xf numFmtId="0" fontId="0" fillId="10" borderId="20" xfId="0" applyFill="1" applyBorder="1"/>
    <xf numFmtId="0" fontId="0" fillId="11" borderId="21" xfId="0" applyFill="1" applyBorder="1"/>
    <xf numFmtId="0" fontId="0" fillId="10" borderId="22" xfId="0" applyFill="1" applyBorder="1"/>
    <xf numFmtId="0" fontId="0" fillId="11" borderId="27" xfId="0" applyFill="1" applyBorder="1"/>
    <xf numFmtId="0" fontId="0" fillId="10" borderId="26" xfId="0" applyFill="1" applyBorder="1"/>
    <xf numFmtId="0" fontId="0" fillId="7" borderId="20" xfId="0" applyFill="1" applyBorder="1" applyAlignment="1">
      <alignment horizontal="right"/>
    </xf>
    <xf numFmtId="0" fontId="0" fillId="7" borderId="22" xfId="0" applyFill="1" applyBorder="1" applyAlignment="1">
      <alignment horizontal="right"/>
    </xf>
    <xf numFmtId="0" fontId="0" fillId="7" borderId="26" xfId="0" applyFill="1" applyBorder="1" applyAlignment="1">
      <alignment horizontal="right"/>
    </xf>
    <xf numFmtId="0" fontId="0" fillId="12" borderId="2" xfId="0" applyFill="1" applyBorder="1"/>
    <xf numFmtId="0" fontId="1" fillId="11" borderId="51" xfId="0" applyFont="1" applyFill="1" applyBorder="1"/>
    <xf numFmtId="0" fontId="1" fillId="10" borderId="52" xfId="0" applyFont="1" applyFill="1" applyBorder="1"/>
    <xf numFmtId="0" fontId="1" fillId="8" borderId="19" xfId="0" applyFont="1" applyFill="1" applyBorder="1" applyAlignment="1">
      <alignment horizontal="right"/>
    </xf>
    <xf numFmtId="0" fontId="1" fillId="8" borderId="21" xfId="0" applyFont="1" applyFill="1" applyBorder="1" applyAlignment="1">
      <alignment horizontal="right"/>
    </xf>
    <xf numFmtId="0" fontId="0" fillId="7" borderId="46" xfId="0" applyFill="1" applyBorder="1" applyAlignment="1">
      <alignment horizontal="left"/>
    </xf>
    <xf numFmtId="0" fontId="1" fillId="8" borderId="27" xfId="0" applyFont="1" applyFill="1" applyBorder="1" applyAlignment="1">
      <alignment horizontal="right"/>
    </xf>
    <xf numFmtId="0" fontId="1" fillId="12" borderId="2" xfId="0" applyFont="1" applyFill="1" applyBorder="1"/>
    <xf numFmtId="0" fontId="3" fillId="15" borderId="22" xfId="0" applyFont="1" applyFill="1" applyBorder="1" applyAlignment="1">
      <alignment horizontal="left" vertical="top" wrapText="1"/>
    </xf>
    <xf numFmtId="0" fontId="1" fillId="0" borderId="0" xfId="0" applyFont="1"/>
    <xf numFmtId="0" fontId="0" fillId="10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7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10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7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8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9" borderId="0" xfId="0" applyFill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6" borderId="36" xfId="0" applyFill="1" applyBorder="1" applyAlignment="1">
      <alignment horizontal="left"/>
    </xf>
    <xf numFmtId="0" fontId="0" fillId="26" borderId="46" xfId="0" applyFill="1" applyBorder="1" applyAlignment="1">
      <alignment horizontal="left"/>
    </xf>
    <xf numFmtId="0" fontId="0" fillId="9" borderId="49" xfId="0" applyFill="1" applyBorder="1" applyAlignment="1">
      <alignment horizontal="left"/>
    </xf>
    <xf numFmtId="0" fontId="0" fillId="9" borderId="50" xfId="0" applyFill="1" applyBorder="1" applyAlignment="1">
      <alignment horizontal="left"/>
    </xf>
    <xf numFmtId="0" fontId="0" fillId="9" borderId="21" xfId="0" applyFill="1" applyBorder="1" applyAlignment="1">
      <alignment horizontal="left"/>
    </xf>
    <xf numFmtId="0" fontId="0" fillId="9" borderId="3" xfId="0" applyFill="1" applyBorder="1" applyAlignment="1">
      <alignment horizontal="left"/>
    </xf>
    <xf numFmtId="0" fontId="0" fillId="9" borderId="27" xfId="0" applyFill="1" applyBorder="1" applyAlignment="1">
      <alignment horizontal="left"/>
    </xf>
    <xf numFmtId="0" fontId="0" fillId="9" borderId="25" xfId="0" applyFill="1" applyBorder="1" applyAlignment="1">
      <alignment horizontal="left"/>
    </xf>
    <xf numFmtId="0" fontId="0" fillId="7" borderId="17" xfId="0" applyFill="1" applyBorder="1" applyAlignment="1">
      <alignment horizontal="left"/>
    </xf>
    <xf numFmtId="0" fontId="0" fillId="7" borderId="20" xfId="0" applyFill="1" applyBorder="1" applyAlignment="1">
      <alignment horizontal="left"/>
    </xf>
    <xf numFmtId="0" fontId="0" fillId="7" borderId="25" xfId="0" applyFill="1" applyBorder="1" applyAlignment="1">
      <alignment horizontal="left"/>
    </xf>
    <xf numFmtId="0" fontId="0" fillId="7" borderId="26" xfId="0" applyFill="1" applyBorder="1" applyAlignment="1">
      <alignment horizontal="left"/>
    </xf>
    <xf numFmtId="0" fontId="0" fillId="9" borderId="19" xfId="0" applyFill="1" applyBorder="1" applyAlignment="1">
      <alignment horizontal="left"/>
    </xf>
    <xf numFmtId="0" fontId="0" fillId="9" borderId="17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16" xfId="0" applyFill="1" applyBorder="1" applyAlignment="1">
      <alignment horizontal="left"/>
    </xf>
    <xf numFmtId="0" fontId="7" fillId="8" borderId="2" xfId="0" applyFont="1" applyFill="1" applyBorder="1" applyAlignment="1">
      <alignment horizontal="left"/>
    </xf>
    <xf numFmtId="0" fontId="1" fillId="13" borderId="7" xfId="0" applyFont="1" applyFill="1" applyBorder="1" applyAlignment="1">
      <alignment horizontal="center" vertical="top" wrapText="1"/>
    </xf>
    <xf numFmtId="0" fontId="1" fillId="13" borderId="8" xfId="0" applyFont="1" applyFill="1" applyBorder="1" applyAlignment="1">
      <alignment horizontal="center" vertical="top" wrapText="1"/>
    </xf>
    <xf numFmtId="0" fontId="0" fillId="7" borderId="19" xfId="0" applyFill="1" applyBorder="1" applyAlignment="1">
      <alignment horizontal="left"/>
    </xf>
    <xf numFmtId="0" fontId="0" fillId="7" borderId="21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0" fontId="0" fillId="7" borderId="27" xfId="0" applyFill="1" applyBorder="1" applyAlignment="1">
      <alignment horizontal="left"/>
    </xf>
    <xf numFmtId="0" fontId="0" fillId="26" borderId="37" xfId="0" applyFill="1" applyBorder="1" applyAlignment="1">
      <alignment horizontal="left"/>
    </xf>
    <xf numFmtId="0" fontId="0" fillId="26" borderId="48" xfId="0" applyFill="1" applyBorder="1" applyAlignment="1">
      <alignment horizontal="left"/>
    </xf>
    <xf numFmtId="0" fontId="3" fillId="18" borderId="5" xfId="0" applyFont="1" applyFill="1" applyBorder="1" applyAlignment="1">
      <alignment horizontal="center" vertical="top" wrapText="1"/>
    </xf>
    <xf numFmtId="0" fontId="3" fillId="18" borderId="16" xfId="0" applyFont="1" applyFill="1" applyBorder="1" applyAlignment="1">
      <alignment horizontal="center" vertical="top" wrapText="1"/>
    </xf>
    <xf numFmtId="0" fontId="3" fillId="18" borderId="14" xfId="0" applyFont="1" applyFill="1" applyBorder="1" applyAlignment="1">
      <alignment horizontal="center" vertical="top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34" xfId="0" applyFont="1" applyFill="1" applyBorder="1" applyAlignment="1">
      <alignment horizontal="center" vertical="center" wrapText="1"/>
    </xf>
    <xf numFmtId="0" fontId="2" fillId="5" borderId="3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3" fillId="13" borderId="5" xfId="0" applyFont="1" applyFill="1" applyBorder="1" applyAlignment="1">
      <alignment horizontal="center" vertical="top" wrapText="1"/>
    </xf>
    <xf numFmtId="0" fontId="3" fillId="13" borderId="14" xfId="0" applyFont="1" applyFill="1" applyBorder="1" applyAlignment="1">
      <alignment horizontal="center" vertical="top" wrapText="1"/>
    </xf>
    <xf numFmtId="0" fontId="3" fillId="13" borderId="33" xfId="0" applyFont="1" applyFill="1" applyBorder="1" applyAlignment="1">
      <alignment horizontal="center" vertical="top" wrapText="1"/>
    </xf>
    <xf numFmtId="0" fontId="3" fillId="18" borderId="38" xfId="0" applyFont="1" applyFill="1" applyBorder="1" applyAlignment="1">
      <alignment horizontal="center" vertical="top" wrapText="1"/>
    </xf>
    <xf numFmtId="0" fontId="3" fillId="18" borderId="30" xfId="0" applyFont="1" applyFill="1" applyBorder="1" applyAlignment="1">
      <alignment horizontal="center" vertical="top" wrapText="1"/>
    </xf>
    <xf numFmtId="0" fontId="3" fillId="13" borderId="38" xfId="0" applyFont="1" applyFill="1" applyBorder="1" applyAlignment="1">
      <alignment horizontal="center" vertical="top" wrapText="1"/>
    </xf>
    <xf numFmtId="0" fontId="3" fillId="13" borderId="30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</cellXfs>
  <cellStyles count="1">
    <cellStyle name="Normal" xfId="0" builtinId="0"/>
  </cellStyles>
  <dxfs count="257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70C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6" tint="0.7999816888943144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C9841-B088-4E77-B883-966308DB1C92}">
  <dimension ref="A1:H52"/>
  <sheetViews>
    <sheetView tabSelected="1" zoomScale="140" zoomScaleNormal="140" workbookViewId="0">
      <selection activeCell="I7" sqref="I7"/>
    </sheetView>
  </sheetViews>
  <sheetFormatPr defaultRowHeight="14.4" x14ac:dyDescent="0.3"/>
  <cols>
    <col min="1" max="1" width="4.5546875" customWidth="1"/>
    <col min="2" max="2" width="10.5546875" customWidth="1"/>
    <col min="5" max="5" width="4.6640625" customWidth="1"/>
    <col min="6" max="6" width="10.6640625" customWidth="1"/>
    <col min="8" max="8" width="4.33203125" customWidth="1"/>
  </cols>
  <sheetData>
    <row r="1" spans="1:8" ht="15" thickBot="1" x14ac:dyDescent="0.35">
      <c r="A1" s="18"/>
      <c r="B1" s="19"/>
      <c r="C1" s="19"/>
      <c r="D1" s="19"/>
      <c r="E1" s="19"/>
      <c r="F1" s="19"/>
      <c r="G1" s="19"/>
      <c r="H1" s="16"/>
    </row>
    <row r="2" spans="1:8" x14ac:dyDescent="0.3">
      <c r="A2" s="20"/>
      <c r="B2" s="138" t="s">
        <v>0</v>
      </c>
      <c r="C2" s="162"/>
      <c r="D2" s="162"/>
      <c r="E2" s="162"/>
      <c r="F2" s="162"/>
      <c r="G2" s="163"/>
      <c r="H2" s="17"/>
    </row>
    <row r="3" spans="1:8" x14ac:dyDescent="0.3">
      <c r="A3" s="20"/>
      <c r="B3" s="139" t="s">
        <v>1</v>
      </c>
      <c r="C3" s="168"/>
      <c r="D3" s="169"/>
      <c r="E3" s="169"/>
      <c r="F3" s="7" t="s">
        <v>2</v>
      </c>
      <c r="G3" s="140"/>
      <c r="H3" s="17"/>
    </row>
    <row r="4" spans="1:8" ht="15" thickBot="1" x14ac:dyDescent="0.35">
      <c r="A4" s="20"/>
      <c r="B4" s="141" t="s">
        <v>3</v>
      </c>
      <c r="C4" s="164"/>
      <c r="D4" s="164"/>
      <c r="E4" s="164"/>
      <c r="F4" s="164"/>
      <c r="G4" s="165"/>
      <c r="H4" s="17"/>
    </row>
    <row r="5" spans="1:8" x14ac:dyDescent="0.3">
      <c r="A5" s="20"/>
      <c r="B5" s="117"/>
      <c r="C5" s="117"/>
      <c r="D5" s="117"/>
      <c r="E5" s="117"/>
      <c r="F5" s="117"/>
      <c r="G5" s="117"/>
      <c r="H5" s="17"/>
    </row>
    <row r="6" spans="1:8" ht="15" thickBot="1" x14ac:dyDescent="0.35">
      <c r="A6" s="20"/>
      <c r="B6" s="170" t="s">
        <v>4</v>
      </c>
      <c r="C6" s="170"/>
      <c r="D6" s="170"/>
      <c r="E6" s="117"/>
      <c r="F6" s="142" t="s">
        <v>5</v>
      </c>
      <c r="G6" s="135"/>
      <c r="H6" s="17"/>
    </row>
    <row r="7" spans="1:8" ht="15" thickBot="1" x14ac:dyDescent="0.35">
      <c r="A7" s="20"/>
      <c r="B7" s="173" t="s">
        <v>6</v>
      </c>
      <c r="C7" s="162"/>
      <c r="D7" s="132">
        <f>COUNTIF(Modular!B:B, "Teaching (Lec)")</f>
        <v>0</v>
      </c>
      <c r="E7" s="117"/>
      <c r="F7" s="136" t="s">
        <v>7</v>
      </c>
      <c r="G7" s="137">
        <f>SUM(G9:G12)</f>
        <v>0</v>
      </c>
      <c r="H7" s="17"/>
    </row>
    <row r="8" spans="1:8" ht="15" thickBot="1" x14ac:dyDescent="0.35">
      <c r="A8" s="20"/>
      <c r="B8" s="174" t="s">
        <v>8</v>
      </c>
      <c r="C8" s="175"/>
      <c r="D8" s="133">
        <f>COUNTIF(Modular!B:B, "Teaching (Lab)")</f>
        <v>0</v>
      </c>
      <c r="E8" s="117"/>
      <c r="F8" s="117"/>
      <c r="G8" s="117"/>
      <c r="H8" s="17"/>
    </row>
    <row r="9" spans="1:8" x14ac:dyDescent="0.3">
      <c r="A9" s="20"/>
      <c r="B9" s="174" t="s">
        <v>9</v>
      </c>
      <c r="C9" s="175"/>
      <c r="D9" s="133">
        <f>COUNTIF(Modular!B:B, "Social-Common")</f>
        <v>0</v>
      </c>
      <c r="E9" s="117"/>
      <c r="F9" s="126" t="s">
        <v>10</v>
      </c>
      <c r="G9" s="127">
        <f>SUM(COUNTIF(Standard!I:I, 1)+COUNTIF(Modular!I:I, 1))</f>
        <v>0</v>
      </c>
      <c r="H9" s="17"/>
    </row>
    <row r="10" spans="1:8" x14ac:dyDescent="0.3">
      <c r="A10" s="20"/>
      <c r="B10" s="174" t="s">
        <v>11</v>
      </c>
      <c r="C10" s="175"/>
      <c r="D10" s="133">
        <f>COUNTIF(Modular!B:B, "Library-Study")</f>
        <v>0</v>
      </c>
      <c r="E10" s="117"/>
      <c r="F10" s="128" t="s">
        <v>12</v>
      </c>
      <c r="G10" s="129">
        <f>SUM(COUNTIF(Standard!I:I, 2)+COUNTIF(Modular!I:I, 2))</f>
        <v>0</v>
      </c>
      <c r="H10" s="17"/>
    </row>
    <row r="11" spans="1:8" ht="15" thickBot="1" x14ac:dyDescent="0.35">
      <c r="A11" s="20"/>
      <c r="B11" s="174" t="s">
        <v>13</v>
      </c>
      <c r="C11" s="175"/>
      <c r="D11" s="133">
        <f>COUNTIF(Modular!B:B, "External")</f>
        <v>0</v>
      </c>
      <c r="E11" s="117"/>
      <c r="F11" s="130" t="s">
        <v>14</v>
      </c>
      <c r="G11" s="131">
        <f>SUM(COUNTIF(Standard!I:I, 3)+COUNTIF(Modular!I:I, 3))</f>
        <v>0</v>
      </c>
      <c r="H11" s="17"/>
    </row>
    <row r="12" spans="1:8" ht="15" thickBot="1" x14ac:dyDescent="0.35">
      <c r="A12" s="20"/>
      <c r="B12" s="176" t="s">
        <v>15</v>
      </c>
      <c r="C12" s="164"/>
      <c r="D12" s="134">
        <f>(COUNTIF(Modular!B:B, "WC Facility")/4)</f>
        <v>0</v>
      </c>
      <c r="E12" s="117"/>
      <c r="F12" s="117"/>
      <c r="G12" s="117"/>
      <c r="H12" s="17"/>
    </row>
    <row r="13" spans="1:8" ht="15" thickBot="1" x14ac:dyDescent="0.35">
      <c r="A13" s="13"/>
      <c r="B13" s="14"/>
      <c r="C13" s="14"/>
      <c r="D13" s="14"/>
      <c r="E13" s="14"/>
      <c r="F13" s="14"/>
      <c r="G13" s="14"/>
      <c r="H13" s="15"/>
    </row>
    <row r="14" spans="1:8" ht="29.4" customHeight="1" thickBot="1" x14ac:dyDescent="0.35">
      <c r="A14" s="11"/>
      <c r="B14" s="171" t="s">
        <v>16</v>
      </c>
      <c r="C14" s="172"/>
      <c r="D14" s="62">
        <f>AVERAGE(D16:D52)</f>
        <v>0</v>
      </c>
      <c r="E14" s="8"/>
    </row>
    <row r="15" spans="1:8" ht="15" thickBot="1" x14ac:dyDescent="0.35">
      <c r="A15" s="12"/>
      <c r="B15" s="119" t="s">
        <v>17</v>
      </c>
      <c r="C15" s="9"/>
      <c r="D15" s="9"/>
      <c r="E15" s="10"/>
    </row>
    <row r="16" spans="1:8" ht="15" thickBot="1" x14ac:dyDescent="0.35">
      <c r="A16" s="12"/>
      <c r="B16" s="166" t="s">
        <v>18</v>
      </c>
      <c r="C16" s="167"/>
      <c r="D16" s="61">
        <f>Standard!D2</f>
        <v>0</v>
      </c>
      <c r="E16" s="10"/>
    </row>
    <row r="17" spans="1:5" ht="15" thickBot="1" x14ac:dyDescent="0.35">
      <c r="A17" s="12"/>
      <c r="B17" s="158" t="s">
        <v>19</v>
      </c>
      <c r="C17" s="159"/>
      <c r="D17" s="61">
        <f>Standard!D15</f>
        <v>0</v>
      </c>
      <c r="E17" s="10"/>
    </row>
    <row r="18" spans="1:5" ht="14.4" customHeight="1" thickBot="1" x14ac:dyDescent="0.35">
      <c r="A18" s="12"/>
      <c r="B18" s="158" t="s">
        <v>20</v>
      </c>
      <c r="C18" s="159"/>
      <c r="D18" s="61">
        <f>Standard!D22</f>
        <v>0</v>
      </c>
      <c r="E18" s="10"/>
    </row>
    <row r="19" spans="1:5" ht="15" thickBot="1" x14ac:dyDescent="0.35">
      <c r="A19" s="12"/>
      <c r="B19" s="158" t="s">
        <v>21</v>
      </c>
      <c r="C19" s="159"/>
      <c r="D19" s="61">
        <f>Standard!D33</f>
        <v>0</v>
      </c>
      <c r="E19" s="10"/>
    </row>
    <row r="20" spans="1:5" ht="15" thickBot="1" x14ac:dyDescent="0.35">
      <c r="A20" s="12"/>
      <c r="B20" s="160" t="s">
        <v>22</v>
      </c>
      <c r="C20" s="161"/>
      <c r="D20" s="61">
        <f>Standard!D48</f>
        <v>0</v>
      </c>
      <c r="E20" s="10"/>
    </row>
    <row r="21" spans="1:5" x14ac:dyDescent="0.3">
      <c r="A21" s="12"/>
      <c r="B21" s="9"/>
      <c r="C21" s="9"/>
      <c r="D21" s="9"/>
      <c r="E21" s="10"/>
    </row>
    <row r="22" spans="1:5" ht="15" thickBot="1" x14ac:dyDescent="0.35">
      <c r="A22" s="12"/>
      <c r="B22" s="119" t="s">
        <v>23</v>
      </c>
      <c r="C22" s="9"/>
      <c r="D22" s="9"/>
      <c r="E22" s="10"/>
    </row>
    <row r="23" spans="1:5" ht="15" thickBot="1" x14ac:dyDescent="0.35">
      <c r="A23" s="122"/>
      <c r="B23" s="156" t="str">
        <f>IF(Modular!C3="", "", Modular!C3)</f>
        <v/>
      </c>
      <c r="C23" s="157"/>
      <c r="D23" s="116" t="str">
        <f>Modular!D3</f>
        <v xml:space="preserve"> </v>
      </c>
      <c r="E23" s="10"/>
    </row>
    <row r="24" spans="1:5" ht="15" thickBot="1" x14ac:dyDescent="0.35">
      <c r="A24" s="123"/>
      <c r="B24" s="154" t="str">
        <f>IF(Modular!C23="", "", Modular!C23)</f>
        <v/>
      </c>
      <c r="C24" s="155"/>
      <c r="D24" s="120" t="str">
        <f>Modular!D23</f>
        <v xml:space="preserve"> </v>
      </c>
      <c r="E24" s="121"/>
    </row>
    <row r="25" spans="1:5" ht="15" thickBot="1" x14ac:dyDescent="0.35">
      <c r="A25" s="123"/>
      <c r="B25" s="154" t="str">
        <f>IF(Modular!C43="", "", Modular!C43)</f>
        <v/>
      </c>
      <c r="C25" s="155"/>
      <c r="D25" s="120" t="str">
        <f>Modular!D43</f>
        <v xml:space="preserve"> </v>
      </c>
      <c r="E25" s="121"/>
    </row>
    <row r="26" spans="1:5" ht="15" thickBot="1" x14ac:dyDescent="0.35">
      <c r="A26" s="123"/>
      <c r="B26" s="154" t="str">
        <f>IF(Modular!C63="", "", Modular!C63)</f>
        <v/>
      </c>
      <c r="C26" s="155"/>
      <c r="D26" s="120" t="str">
        <f>Modular!D63</f>
        <v xml:space="preserve"> </v>
      </c>
      <c r="E26" s="121"/>
    </row>
    <row r="27" spans="1:5" ht="15" thickBot="1" x14ac:dyDescent="0.35">
      <c r="A27" s="123"/>
      <c r="B27" s="154" t="str">
        <f>IF(Modular!C83="", "", Modular!C83)</f>
        <v/>
      </c>
      <c r="C27" s="155"/>
      <c r="D27" s="120" t="str">
        <f>Modular!D83</f>
        <v xml:space="preserve"> </v>
      </c>
      <c r="E27" s="121"/>
    </row>
    <row r="28" spans="1:5" ht="15" thickBot="1" x14ac:dyDescent="0.35">
      <c r="A28" s="123"/>
      <c r="B28" s="154" t="str">
        <f>IF(Modular!C103="", "", Modular!C103)</f>
        <v/>
      </c>
      <c r="C28" s="155"/>
      <c r="D28" s="120" t="str">
        <f>Modular!D103</f>
        <v xml:space="preserve"> </v>
      </c>
      <c r="E28" s="121"/>
    </row>
    <row r="29" spans="1:5" ht="15" thickBot="1" x14ac:dyDescent="0.35">
      <c r="A29" s="123"/>
      <c r="B29" s="154" t="str">
        <f>IF(Modular!C123="", "", Modular!C123)</f>
        <v/>
      </c>
      <c r="C29" s="155"/>
      <c r="D29" s="120" t="str">
        <f>Modular!D123</f>
        <v xml:space="preserve"> </v>
      </c>
      <c r="E29" s="121"/>
    </row>
    <row r="30" spans="1:5" ht="15" thickBot="1" x14ac:dyDescent="0.35">
      <c r="A30" s="123"/>
      <c r="B30" s="154" t="str">
        <f>IF(Modular!C143="", "", Modular!C143)</f>
        <v/>
      </c>
      <c r="C30" s="155"/>
      <c r="D30" s="120" t="str">
        <f>Modular!D143</f>
        <v xml:space="preserve"> </v>
      </c>
      <c r="E30" s="121"/>
    </row>
    <row r="31" spans="1:5" ht="15" thickBot="1" x14ac:dyDescent="0.35">
      <c r="A31" s="123"/>
      <c r="B31" s="154" t="str">
        <f>IF(Modular!C163="", "", Modular!C163)</f>
        <v/>
      </c>
      <c r="C31" s="155"/>
      <c r="D31" s="120" t="str">
        <f>Modular!D163</f>
        <v xml:space="preserve"> </v>
      </c>
      <c r="E31" s="121"/>
    </row>
    <row r="32" spans="1:5" ht="15" thickBot="1" x14ac:dyDescent="0.35">
      <c r="A32" s="123"/>
      <c r="B32" s="154" t="str">
        <f>IF(Modular!C183="", "", Modular!C183)</f>
        <v/>
      </c>
      <c r="C32" s="155"/>
      <c r="D32" s="120" t="str">
        <f>Modular!D183</f>
        <v xml:space="preserve"> </v>
      </c>
      <c r="E32" s="121"/>
    </row>
    <row r="33" spans="1:5" ht="15" thickBot="1" x14ac:dyDescent="0.35">
      <c r="A33" s="123"/>
      <c r="B33" s="154" t="str">
        <f>IF(Modular!C203="", "", Modular!C203)</f>
        <v/>
      </c>
      <c r="C33" s="155"/>
      <c r="D33" s="120" t="str">
        <f>Modular!D203</f>
        <v xml:space="preserve"> </v>
      </c>
      <c r="E33" s="121"/>
    </row>
    <row r="34" spans="1:5" ht="15" thickBot="1" x14ac:dyDescent="0.35">
      <c r="A34" s="123"/>
      <c r="B34" s="154" t="str">
        <f>IF(Modular!C223="", "", Modular!C223)</f>
        <v/>
      </c>
      <c r="C34" s="155"/>
      <c r="D34" s="120" t="str">
        <f>Modular!D223</f>
        <v xml:space="preserve"> </v>
      </c>
      <c r="E34" s="121"/>
    </row>
    <row r="35" spans="1:5" ht="15" thickBot="1" x14ac:dyDescent="0.35">
      <c r="A35" s="123"/>
      <c r="B35" s="154" t="str">
        <f>IF(Modular!C243="", "", Modular!C243)</f>
        <v/>
      </c>
      <c r="C35" s="155"/>
      <c r="D35" s="120" t="str">
        <f>Modular!D243</f>
        <v xml:space="preserve"> </v>
      </c>
      <c r="E35" s="121"/>
    </row>
    <row r="36" spans="1:5" ht="15" thickBot="1" x14ac:dyDescent="0.35">
      <c r="A36" s="123"/>
      <c r="B36" s="154" t="str">
        <f>IF(Modular!C263="", "", Modular!C263)</f>
        <v/>
      </c>
      <c r="C36" s="155"/>
      <c r="D36" s="120" t="str">
        <f>Modular!D263</f>
        <v xml:space="preserve"> </v>
      </c>
      <c r="E36" s="121"/>
    </row>
    <row r="37" spans="1:5" ht="15" thickBot="1" x14ac:dyDescent="0.35">
      <c r="A37" s="123"/>
      <c r="B37" s="154" t="str">
        <f>IF(Modular!C283="", "", Modular!C283)</f>
        <v/>
      </c>
      <c r="C37" s="155"/>
      <c r="D37" s="120" t="str">
        <f>Modular!D283</f>
        <v xml:space="preserve"> </v>
      </c>
      <c r="E37" s="121"/>
    </row>
    <row r="38" spans="1:5" ht="15" thickBot="1" x14ac:dyDescent="0.35">
      <c r="A38" s="123"/>
      <c r="B38" s="154" t="str">
        <f>IF(Modular!C303="", "", Modular!C303)</f>
        <v/>
      </c>
      <c r="C38" s="155"/>
      <c r="D38" s="120" t="str">
        <f>Modular!D208</f>
        <v xml:space="preserve"> </v>
      </c>
      <c r="E38" s="121"/>
    </row>
    <row r="39" spans="1:5" ht="15" thickBot="1" x14ac:dyDescent="0.35">
      <c r="A39" s="123"/>
      <c r="B39" s="154" t="str">
        <f>IF(Modular!C323="", "", Modular!C323)</f>
        <v/>
      </c>
      <c r="C39" s="155"/>
      <c r="D39" s="120" t="str">
        <f>Modular!D228</f>
        <v xml:space="preserve"> </v>
      </c>
      <c r="E39" s="121"/>
    </row>
    <row r="40" spans="1:5" ht="15" thickBot="1" x14ac:dyDescent="0.35">
      <c r="A40" s="123"/>
      <c r="B40" s="154" t="str">
        <f>IF(Modular!C343="", "", Modular!C343)</f>
        <v/>
      </c>
      <c r="C40" s="155"/>
      <c r="D40" s="120" t="str">
        <f>Modular!D248</f>
        <v xml:space="preserve"> </v>
      </c>
      <c r="E40" s="121"/>
    </row>
    <row r="41" spans="1:5" ht="15" thickBot="1" x14ac:dyDescent="0.35">
      <c r="A41" s="123"/>
      <c r="B41" s="154" t="str">
        <f>IF(Modular!C363="", "", Modular!C363)</f>
        <v/>
      </c>
      <c r="C41" s="155"/>
      <c r="D41" s="120" t="str">
        <f>Modular!D268</f>
        <v xml:space="preserve"> </v>
      </c>
      <c r="E41" s="121"/>
    </row>
    <row r="42" spans="1:5" ht="15" thickBot="1" x14ac:dyDescent="0.35">
      <c r="A42" s="123"/>
      <c r="B42" s="154" t="str">
        <f>IF(Modular!C383="", "", Modular!C383)</f>
        <v/>
      </c>
      <c r="C42" s="155"/>
      <c r="D42" s="120" t="str">
        <f>Modular!D288</f>
        <v xml:space="preserve"> </v>
      </c>
      <c r="E42" s="121"/>
    </row>
    <row r="43" spans="1:5" ht="15" thickBot="1" x14ac:dyDescent="0.35">
      <c r="A43" s="123"/>
      <c r="B43" s="154" t="str">
        <f>IF(Modular!C403="", "", Modular!C403)</f>
        <v/>
      </c>
      <c r="C43" s="155"/>
      <c r="D43" s="120" t="str">
        <f>Modular!D213</f>
        <v xml:space="preserve"> </v>
      </c>
      <c r="E43" s="121"/>
    </row>
    <row r="44" spans="1:5" ht="15" thickBot="1" x14ac:dyDescent="0.35">
      <c r="A44" s="123"/>
      <c r="B44" s="154" t="str">
        <f>IF(Modular!C423="", "", Modular!C423)</f>
        <v/>
      </c>
      <c r="C44" s="155"/>
      <c r="D44" s="120" t="str">
        <f>Modular!D233</f>
        <v xml:space="preserve"> </v>
      </c>
      <c r="E44" s="121"/>
    </row>
    <row r="45" spans="1:5" ht="15" thickBot="1" x14ac:dyDescent="0.35">
      <c r="A45" s="123"/>
      <c r="B45" s="154" t="str">
        <f>IF(Modular!C443="", "", Modular!C443)</f>
        <v/>
      </c>
      <c r="C45" s="155"/>
      <c r="D45" s="120" t="str">
        <f>Modular!D253</f>
        <v xml:space="preserve"> </v>
      </c>
      <c r="E45" s="121"/>
    </row>
    <row r="46" spans="1:5" ht="15" thickBot="1" x14ac:dyDescent="0.35">
      <c r="A46" s="123"/>
      <c r="B46" s="154" t="str">
        <f>IF(Modular!C463="", "", Modular!C463)</f>
        <v/>
      </c>
      <c r="C46" s="155"/>
      <c r="D46" s="120" t="str">
        <f>Modular!D273</f>
        <v xml:space="preserve"> </v>
      </c>
      <c r="E46" s="121"/>
    </row>
    <row r="47" spans="1:5" ht="15" thickBot="1" x14ac:dyDescent="0.35">
      <c r="A47" s="123"/>
      <c r="B47" s="154" t="str">
        <f>IF(Modular!C483="", "", Modular!C483)</f>
        <v/>
      </c>
      <c r="C47" s="155"/>
      <c r="D47" s="120" t="str">
        <f>Modular!D293</f>
        <v xml:space="preserve"> </v>
      </c>
      <c r="E47" s="121"/>
    </row>
    <row r="48" spans="1:5" ht="15" thickBot="1" x14ac:dyDescent="0.35">
      <c r="A48" s="123"/>
      <c r="B48" s="154" t="str">
        <f>IF(Modular!C503="", "", Modular!C503)</f>
        <v/>
      </c>
      <c r="C48" s="155"/>
      <c r="D48" s="120" t="str">
        <f>Modular!D218</f>
        <v xml:space="preserve"> </v>
      </c>
      <c r="E48" s="121"/>
    </row>
    <row r="49" spans="1:5" ht="15" thickBot="1" x14ac:dyDescent="0.35">
      <c r="A49" s="123"/>
      <c r="B49" s="154" t="str">
        <f>IF(Modular!C523="", "", Modular!C523)</f>
        <v/>
      </c>
      <c r="C49" s="155"/>
      <c r="D49" s="120" t="str">
        <f>Modular!D238</f>
        <v xml:space="preserve"> </v>
      </c>
      <c r="E49" s="121"/>
    </row>
    <row r="50" spans="1:5" ht="15" thickBot="1" x14ac:dyDescent="0.35">
      <c r="A50" s="123"/>
      <c r="B50" s="154" t="str">
        <f>IF(Modular!C543="", "", Modular!C543)</f>
        <v/>
      </c>
      <c r="C50" s="155"/>
      <c r="D50" s="120" t="str">
        <f>Modular!D258</f>
        <v xml:space="preserve"> </v>
      </c>
      <c r="E50" s="121"/>
    </row>
    <row r="51" spans="1:5" ht="15" thickBot="1" x14ac:dyDescent="0.35">
      <c r="A51" s="123"/>
      <c r="B51" s="154" t="str">
        <f>IF(Modular!C563="", "", Modular!C563)</f>
        <v/>
      </c>
      <c r="C51" s="155"/>
      <c r="D51" s="120" t="str">
        <f>Modular!D278</f>
        <v xml:space="preserve"> </v>
      </c>
      <c r="E51" s="121"/>
    </row>
    <row r="52" spans="1:5" ht="15" thickBot="1" x14ac:dyDescent="0.35">
      <c r="A52" s="124"/>
      <c r="B52" s="177" t="str">
        <f>IF(Modular!C583="", "", Modular!C583)</f>
        <v/>
      </c>
      <c r="C52" s="178"/>
      <c r="D52" s="120" t="str">
        <f>Modular!D298</f>
        <v xml:space="preserve"> </v>
      </c>
      <c r="E52" s="125"/>
    </row>
  </sheetData>
  <mergeCells count="46">
    <mergeCell ref="B52:C52"/>
    <mergeCell ref="B47:C47"/>
    <mergeCell ref="B48:C48"/>
    <mergeCell ref="B49:C49"/>
    <mergeCell ref="B50:C50"/>
    <mergeCell ref="B51:C51"/>
    <mergeCell ref="B42:C42"/>
    <mergeCell ref="B43:C43"/>
    <mergeCell ref="B44:C44"/>
    <mergeCell ref="B45:C45"/>
    <mergeCell ref="B46:C4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8:C28"/>
    <mergeCell ref="B29:C29"/>
    <mergeCell ref="B30:C30"/>
    <mergeCell ref="B31:C31"/>
    <mergeCell ref="B27:C27"/>
    <mergeCell ref="C2:G2"/>
    <mergeCell ref="C4:G4"/>
    <mergeCell ref="B16:C16"/>
    <mergeCell ref="B17:C17"/>
    <mergeCell ref="B18:C18"/>
    <mergeCell ref="C3:E3"/>
    <mergeCell ref="B6:D6"/>
    <mergeCell ref="B14:C14"/>
    <mergeCell ref="B7:C7"/>
    <mergeCell ref="B10:C10"/>
    <mergeCell ref="B12:C12"/>
    <mergeCell ref="B9:C9"/>
    <mergeCell ref="B8:C8"/>
    <mergeCell ref="B11:C11"/>
    <mergeCell ref="B26:C26"/>
    <mergeCell ref="B25:C25"/>
    <mergeCell ref="B24:C24"/>
    <mergeCell ref="B23:C23"/>
    <mergeCell ref="B19:C19"/>
    <mergeCell ref="B20:C20"/>
  </mergeCells>
  <conditionalFormatting sqref="A24:A52">
    <cfRule type="expression" dxfId="256" priority="2">
      <formula>AND(ISTEXT(B24), TRIM(B24) &lt;&gt; "")</formula>
    </cfRule>
  </conditionalFormatting>
  <conditionalFormatting sqref="B24:C52">
    <cfRule type="expression" dxfId="255" priority="4">
      <formula>AND(ISTEXT(B24), TRIM(B24) &lt;&gt; "")</formula>
    </cfRule>
  </conditionalFormatting>
  <conditionalFormatting sqref="D14">
    <cfRule type="colorScale" priority="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16:D20">
    <cfRule type="colorScale" priority="8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23:D52">
    <cfRule type="colorScale" priority="6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24:D52">
    <cfRule type="expression" dxfId="254" priority="1">
      <formula>AND(ISTEXT(B24), TRIM(B24) &lt;&gt; "")</formula>
    </cfRule>
  </conditionalFormatting>
  <conditionalFormatting sqref="E23:E52">
    <cfRule type="expression" dxfId="253" priority="3">
      <formula>AND(ISTEXT(B23), TRIM(B23) &lt;&gt; "")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4B99E-1F79-494B-9DE6-927AB907CED0}">
  <dimension ref="A1:D17"/>
  <sheetViews>
    <sheetView workbookViewId="0">
      <selection activeCell="B1" sqref="B1"/>
    </sheetView>
  </sheetViews>
  <sheetFormatPr defaultRowHeight="14.4" x14ac:dyDescent="0.3"/>
  <cols>
    <col min="1" max="1" width="24.44140625" customWidth="1"/>
    <col min="2" max="2" width="4.5546875" customWidth="1"/>
    <col min="3" max="3" width="80.88671875" customWidth="1"/>
  </cols>
  <sheetData>
    <row r="1" spans="1:4" x14ac:dyDescent="0.3">
      <c r="A1" s="144" t="s">
        <v>24</v>
      </c>
      <c r="B1" s="144"/>
      <c r="C1" s="144" t="s">
        <v>25</v>
      </c>
      <c r="D1" t="s">
        <v>26</v>
      </c>
    </row>
    <row r="2" spans="1:4" x14ac:dyDescent="0.3">
      <c r="A2" s="69" t="s">
        <v>27</v>
      </c>
      <c r="B2" s="149" t="b">
        <v>0</v>
      </c>
      <c r="C2" s="69" t="s">
        <v>28</v>
      </c>
      <c r="D2" t="s">
        <v>26</v>
      </c>
    </row>
    <row r="3" spans="1:4" x14ac:dyDescent="0.3">
      <c r="A3" s="69" t="s">
        <v>27</v>
      </c>
      <c r="B3" s="149" t="b">
        <v>0</v>
      </c>
      <c r="C3" s="69" t="s">
        <v>29</v>
      </c>
      <c r="D3" t="s">
        <v>26</v>
      </c>
    </row>
    <row r="4" spans="1:4" x14ac:dyDescent="0.3">
      <c r="A4" s="69" t="s">
        <v>27</v>
      </c>
      <c r="B4" s="149" t="b">
        <v>0</v>
      </c>
      <c r="C4" s="69" t="s">
        <v>30</v>
      </c>
      <c r="D4" t="s">
        <v>26</v>
      </c>
    </row>
    <row r="5" spans="1:4" x14ac:dyDescent="0.3">
      <c r="A5" s="145" t="s">
        <v>31</v>
      </c>
      <c r="B5" s="150" t="b">
        <v>0</v>
      </c>
      <c r="C5" s="145" t="s">
        <v>32</v>
      </c>
      <c r="D5" t="s">
        <v>26</v>
      </c>
    </row>
    <row r="6" spans="1:4" x14ac:dyDescent="0.3">
      <c r="A6" s="145" t="s">
        <v>31</v>
      </c>
      <c r="B6" s="150" t="b">
        <v>0</v>
      </c>
      <c r="C6" s="145" t="s">
        <v>33</v>
      </c>
      <c r="D6" t="s">
        <v>26</v>
      </c>
    </row>
    <row r="7" spans="1:4" x14ac:dyDescent="0.3">
      <c r="A7" s="145" t="s">
        <v>31</v>
      </c>
      <c r="B7" s="150" t="b">
        <v>0</v>
      </c>
      <c r="C7" s="145" t="s">
        <v>34</v>
      </c>
      <c r="D7" t="s">
        <v>26</v>
      </c>
    </row>
    <row r="8" spans="1:4" x14ac:dyDescent="0.3">
      <c r="A8" s="146" t="s">
        <v>35</v>
      </c>
      <c r="B8" s="151" t="b">
        <v>0</v>
      </c>
      <c r="C8" s="146" t="s">
        <v>36</v>
      </c>
      <c r="D8" t="s">
        <v>26</v>
      </c>
    </row>
    <row r="9" spans="1:4" x14ac:dyDescent="0.3">
      <c r="A9" s="146" t="s">
        <v>35</v>
      </c>
      <c r="B9" s="151" t="b">
        <v>0</v>
      </c>
      <c r="C9" s="146" t="s">
        <v>37</v>
      </c>
      <c r="D9" t="s">
        <v>26</v>
      </c>
    </row>
    <row r="10" spans="1:4" x14ac:dyDescent="0.3">
      <c r="A10" s="147" t="s">
        <v>38</v>
      </c>
      <c r="B10" s="152" t="b">
        <v>0</v>
      </c>
      <c r="C10" s="147" t="s">
        <v>39</v>
      </c>
      <c r="D10" t="s">
        <v>26</v>
      </c>
    </row>
    <row r="11" spans="1:4" x14ac:dyDescent="0.3">
      <c r="A11" s="148" t="s">
        <v>40</v>
      </c>
      <c r="B11" s="153" t="b">
        <v>0</v>
      </c>
      <c r="C11" s="148" t="s">
        <v>41</v>
      </c>
      <c r="D11" t="s">
        <v>26</v>
      </c>
    </row>
    <row r="12" spans="1:4" x14ac:dyDescent="0.3">
      <c r="A12" s="148" t="s">
        <v>40</v>
      </c>
      <c r="B12" s="153" t="b">
        <v>0</v>
      </c>
      <c r="C12" s="148" t="s">
        <v>42</v>
      </c>
      <c r="D12" t="s">
        <v>26</v>
      </c>
    </row>
    <row r="13" spans="1:4" x14ac:dyDescent="0.3">
      <c r="A13" s="145" t="s">
        <v>43</v>
      </c>
      <c r="B13" s="150" t="b">
        <v>0</v>
      </c>
      <c r="C13" s="145" t="s">
        <v>44</v>
      </c>
      <c r="D13" t="s">
        <v>26</v>
      </c>
    </row>
    <row r="14" spans="1:4" x14ac:dyDescent="0.3">
      <c r="A14" s="145" t="s">
        <v>43</v>
      </c>
      <c r="B14" s="150" t="b">
        <v>0</v>
      </c>
      <c r="C14" s="145" t="s">
        <v>45</v>
      </c>
      <c r="D14" t="s">
        <v>26</v>
      </c>
    </row>
    <row r="15" spans="1:4" x14ac:dyDescent="0.3">
      <c r="A15" s="146" t="s">
        <v>46</v>
      </c>
      <c r="B15" s="151" t="b">
        <v>0</v>
      </c>
      <c r="C15" s="146" t="s">
        <v>47</v>
      </c>
      <c r="D15" t="s">
        <v>26</v>
      </c>
    </row>
    <row r="16" spans="1:4" x14ac:dyDescent="0.3">
      <c r="A16" s="146" t="s">
        <v>46</v>
      </c>
      <c r="B16" s="151" t="b">
        <v>0</v>
      </c>
      <c r="C16" s="146" t="s">
        <v>48</v>
      </c>
      <c r="D16" t="s">
        <v>26</v>
      </c>
    </row>
    <row r="17" spans="1:1" x14ac:dyDescent="0.3">
      <c r="A17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2E2D8-2814-43AD-A284-8229919EF309}">
  <dimension ref="A1:I60"/>
  <sheetViews>
    <sheetView zoomScaleNormal="100" workbookViewId="0">
      <selection activeCell="C63" sqref="C63"/>
    </sheetView>
  </sheetViews>
  <sheetFormatPr defaultRowHeight="14.4" outlineLevelRow="1" x14ac:dyDescent="0.3"/>
  <cols>
    <col min="1" max="1" width="4.109375" customWidth="1"/>
    <col min="2" max="2" width="12.109375" customWidth="1"/>
    <col min="3" max="3" width="23.44140625" customWidth="1"/>
    <col min="4" max="4" width="17" customWidth="1"/>
    <col min="7" max="7" width="26.44140625" customWidth="1"/>
    <col min="8" max="8" width="26.6640625" customWidth="1"/>
    <col min="9" max="9" width="8.88671875" customWidth="1"/>
  </cols>
  <sheetData>
    <row r="1" spans="1:9" ht="15" thickBot="1" x14ac:dyDescent="0.35">
      <c r="A1" s="108" t="s">
        <v>17</v>
      </c>
      <c r="B1" s="109"/>
      <c r="C1" s="110"/>
      <c r="D1" s="111" t="s">
        <v>49</v>
      </c>
      <c r="E1" s="1"/>
      <c r="F1" s="1"/>
      <c r="G1" s="1"/>
      <c r="H1" s="100" t="s">
        <v>50</v>
      </c>
      <c r="I1" s="1"/>
    </row>
    <row r="2" spans="1:9" ht="15" thickBot="1" x14ac:dyDescent="0.35">
      <c r="A2" s="56" t="s">
        <v>51</v>
      </c>
      <c r="B2" s="57" t="s">
        <v>18</v>
      </c>
      <c r="C2" s="105"/>
      <c r="D2" s="61">
        <f>COUNTA(F6:F14)/9</f>
        <v>0</v>
      </c>
      <c r="E2" s="1"/>
      <c r="F2" s="1"/>
      <c r="G2" s="1"/>
      <c r="H2" s="91">
        <f>COUNTA(I5:I14)</f>
        <v>0</v>
      </c>
      <c r="I2" s="1"/>
    </row>
    <row r="3" spans="1:9" hidden="1" outlineLevel="1" x14ac:dyDescent="0.3">
      <c r="A3" s="56"/>
      <c r="B3" s="21" t="s">
        <v>52</v>
      </c>
      <c r="C3" s="78"/>
      <c r="D3" s="106"/>
      <c r="E3" s="1"/>
      <c r="F3" s="1"/>
      <c r="G3" s="1"/>
      <c r="H3" s="106"/>
    </row>
    <row r="4" spans="1:9" ht="28.8" hidden="1" outlineLevel="1" x14ac:dyDescent="0.3">
      <c r="A4" s="56"/>
      <c r="B4" s="32" t="s">
        <v>53</v>
      </c>
      <c r="C4" s="33" t="s">
        <v>54</v>
      </c>
      <c r="D4" s="33" t="s">
        <v>55</v>
      </c>
      <c r="E4" s="185" t="s">
        <v>56</v>
      </c>
      <c r="F4" s="185"/>
      <c r="G4" s="47" t="s">
        <v>57</v>
      </c>
      <c r="H4" s="76" t="s">
        <v>58</v>
      </c>
      <c r="I4" s="5" t="s">
        <v>59</v>
      </c>
    </row>
    <row r="5" spans="1:9" ht="72" hidden="1" outlineLevel="1" x14ac:dyDescent="0.3">
      <c r="A5" s="56"/>
      <c r="B5" s="37" t="s">
        <v>60</v>
      </c>
      <c r="C5" s="24" t="s">
        <v>61</v>
      </c>
      <c r="D5" s="179"/>
      <c r="E5" s="180"/>
      <c r="F5" s="181"/>
      <c r="G5" s="80"/>
      <c r="H5" s="77"/>
      <c r="I5" s="28"/>
    </row>
    <row r="6" spans="1:9" ht="43.2" hidden="1" outlineLevel="1" x14ac:dyDescent="0.3">
      <c r="A6" s="56"/>
      <c r="B6" s="182" t="s">
        <v>62</v>
      </c>
      <c r="C6" s="24" t="s">
        <v>63</v>
      </c>
      <c r="D6" s="22" t="s">
        <v>64</v>
      </c>
      <c r="E6" s="26"/>
      <c r="F6" s="23"/>
      <c r="G6" s="80"/>
      <c r="H6" s="77"/>
      <c r="I6" s="28"/>
    </row>
    <row r="7" spans="1:9" ht="43.2" hidden="1" outlineLevel="1" x14ac:dyDescent="0.3">
      <c r="A7" s="56"/>
      <c r="B7" s="183"/>
      <c r="C7" s="24" t="s">
        <v>65</v>
      </c>
      <c r="D7" s="22" t="s">
        <v>66</v>
      </c>
      <c r="E7" s="26"/>
      <c r="F7" s="23"/>
      <c r="G7" s="80"/>
      <c r="H7" s="77"/>
      <c r="I7" s="28"/>
    </row>
    <row r="8" spans="1:9" ht="43.2" hidden="1" outlineLevel="1" x14ac:dyDescent="0.3">
      <c r="A8" s="56"/>
      <c r="B8" s="183"/>
      <c r="C8" s="24" t="s">
        <v>67</v>
      </c>
      <c r="D8" s="179"/>
      <c r="E8" s="181"/>
      <c r="F8" s="23"/>
      <c r="G8" s="80"/>
      <c r="H8" s="77"/>
      <c r="I8" s="28"/>
    </row>
    <row r="9" spans="1:9" ht="57.6" hidden="1" outlineLevel="1" x14ac:dyDescent="0.3">
      <c r="A9" s="56"/>
      <c r="B9" s="184"/>
      <c r="C9" s="24" t="s">
        <v>68</v>
      </c>
      <c r="D9" s="25" t="s">
        <v>69</v>
      </c>
      <c r="E9" s="26"/>
      <c r="F9" s="23"/>
      <c r="G9" s="80"/>
      <c r="H9" s="77"/>
      <c r="I9" s="28"/>
    </row>
    <row r="10" spans="1:9" ht="28.8" hidden="1" outlineLevel="1" x14ac:dyDescent="0.3">
      <c r="A10" s="56"/>
      <c r="B10" s="182" t="s">
        <v>70</v>
      </c>
      <c r="C10" s="24" t="s">
        <v>71</v>
      </c>
      <c r="D10" s="25" t="s">
        <v>72</v>
      </c>
      <c r="E10" s="26"/>
      <c r="F10" s="23"/>
      <c r="G10" s="80"/>
      <c r="H10" s="77"/>
      <c r="I10" s="28"/>
    </row>
    <row r="11" spans="1:9" ht="28.8" hidden="1" outlineLevel="1" x14ac:dyDescent="0.3">
      <c r="A11" s="56"/>
      <c r="B11" s="184"/>
      <c r="C11" s="24" t="s">
        <v>73</v>
      </c>
      <c r="D11" s="190"/>
      <c r="E11" s="191"/>
      <c r="F11" s="23"/>
      <c r="G11" s="80"/>
      <c r="H11" s="77"/>
      <c r="I11" s="28"/>
    </row>
    <row r="12" spans="1:9" ht="43.2" hidden="1" outlineLevel="1" x14ac:dyDescent="0.3">
      <c r="A12" s="56"/>
      <c r="B12" s="81" t="s">
        <v>74</v>
      </c>
      <c r="C12" s="24" t="s">
        <v>75</v>
      </c>
      <c r="D12" s="190"/>
      <c r="E12" s="191"/>
      <c r="F12" s="23"/>
      <c r="G12" s="80"/>
      <c r="H12" s="77"/>
      <c r="I12" s="28"/>
    </row>
    <row r="13" spans="1:9" ht="72" hidden="1" outlineLevel="1" x14ac:dyDescent="0.3">
      <c r="A13" s="56"/>
      <c r="B13" s="96" t="s">
        <v>76</v>
      </c>
      <c r="C13" s="95" t="s">
        <v>77</v>
      </c>
      <c r="D13" s="94"/>
      <c r="E13" s="97"/>
      <c r="F13" s="98"/>
      <c r="G13" s="99"/>
      <c r="H13" s="77"/>
      <c r="I13" s="28"/>
    </row>
    <row r="14" spans="1:9" ht="43.8" hidden="1" outlineLevel="1" thickBot="1" x14ac:dyDescent="0.35">
      <c r="A14" s="56"/>
      <c r="B14" s="82" t="s">
        <v>78</v>
      </c>
      <c r="C14" s="38" t="s">
        <v>79</v>
      </c>
      <c r="D14" s="195"/>
      <c r="E14" s="196"/>
      <c r="F14" s="83"/>
      <c r="G14" s="84"/>
      <c r="H14" s="77"/>
      <c r="I14" s="28"/>
    </row>
    <row r="15" spans="1:9" ht="15" collapsed="1" thickBot="1" x14ac:dyDescent="0.35">
      <c r="A15" s="56" t="s">
        <v>80</v>
      </c>
      <c r="B15" s="57" t="s">
        <v>19</v>
      </c>
      <c r="C15" s="105"/>
      <c r="D15" s="79">
        <f>COUNTA(F18:F21)/3</f>
        <v>0</v>
      </c>
      <c r="E15" s="1"/>
      <c r="F15" s="1"/>
      <c r="G15" s="1"/>
      <c r="H15" s="91">
        <f>COUNTA(I18:I21)</f>
        <v>0</v>
      </c>
      <c r="I15" s="1"/>
    </row>
    <row r="16" spans="1:9" ht="15" hidden="1" outlineLevel="1" thickBot="1" x14ac:dyDescent="0.35">
      <c r="A16" s="56"/>
      <c r="B16" s="21" t="s">
        <v>52</v>
      </c>
      <c r="C16" s="78"/>
      <c r="D16" s="106"/>
      <c r="E16" s="1"/>
      <c r="F16" s="1"/>
      <c r="G16" s="1"/>
      <c r="H16" s="106"/>
    </row>
    <row r="17" spans="1:9" ht="28.8" hidden="1" outlineLevel="1" x14ac:dyDescent="0.3">
      <c r="A17" s="56"/>
      <c r="B17" s="32" t="s">
        <v>53</v>
      </c>
      <c r="C17" s="33" t="s">
        <v>54</v>
      </c>
      <c r="D17" s="33" t="s">
        <v>55</v>
      </c>
      <c r="E17" s="185" t="s">
        <v>56</v>
      </c>
      <c r="F17" s="185"/>
      <c r="G17" s="47" t="s">
        <v>57</v>
      </c>
      <c r="H17" s="76" t="s">
        <v>58</v>
      </c>
      <c r="I17" s="5" t="s">
        <v>59</v>
      </c>
    </row>
    <row r="18" spans="1:9" ht="72" hidden="1" outlineLevel="1" x14ac:dyDescent="0.3">
      <c r="A18" s="56"/>
      <c r="B18" s="37" t="s">
        <v>60</v>
      </c>
      <c r="C18" s="24" t="s">
        <v>61</v>
      </c>
      <c r="D18" s="179"/>
      <c r="E18" s="180"/>
      <c r="F18" s="181"/>
      <c r="G18" s="80"/>
      <c r="H18" s="77"/>
      <c r="I18" s="28"/>
    </row>
    <row r="19" spans="1:9" ht="28.8" hidden="1" outlineLevel="1" x14ac:dyDescent="0.3">
      <c r="A19" s="56"/>
      <c r="B19" s="182" t="s">
        <v>81</v>
      </c>
      <c r="C19" s="24" t="s">
        <v>82</v>
      </c>
      <c r="D19" s="63"/>
      <c r="E19" s="64"/>
      <c r="F19" s="23"/>
      <c r="G19" s="80"/>
      <c r="H19" s="77"/>
      <c r="I19" s="28"/>
    </row>
    <row r="20" spans="1:9" ht="28.8" hidden="1" outlineLevel="1" x14ac:dyDescent="0.3">
      <c r="A20" s="56"/>
      <c r="B20" s="183"/>
      <c r="C20" s="24" t="s">
        <v>83</v>
      </c>
      <c r="D20" s="179"/>
      <c r="E20" s="181"/>
      <c r="F20" s="23"/>
      <c r="G20" s="80"/>
      <c r="H20" s="77"/>
      <c r="I20" s="28"/>
    </row>
    <row r="21" spans="1:9" ht="43.8" hidden="1" outlineLevel="1" thickBot="1" x14ac:dyDescent="0.35">
      <c r="A21" s="56"/>
      <c r="B21" s="187"/>
      <c r="C21" s="38" t="s">
        <v>84</v>
      </c>
      <c r="D21" s="193"/>
      <c r="E21" s="194"/>
      <c r="F21" s="83"/>
      <c r="G21" s="84"/>
      <c r="H21" s="77"/>
      <c r="I21" s="28"/>
    </row>
    <row r="22" spans="1:9" ht="15" collapsed="1" thickBot="1" x14ac:dyDescent="0.35">
      <c r="A22" s="56" t="s">
        <v>85</v>
      </c>
      <c r="B22" s="57" t="s">
        <v>86</v>
      </c>
      <c r="C22" s="105"/>
      <c r="D22" s="79">
        <f>COUNTA(F26:F32)/7</f>
        <v>0</v>
      </c>
      <c r="E22" s="1"/>
      <c r="F22" s="1"/>
      <c r="G22" s="1"/>
      <c r="H22" s="91">
        <f>COUNTA(I25:I32)</f>
        <v>0</v>
      </c>
      <c r="I22" s="1"/>
    </row>
    <row r="23" spans="1:9" hidden="1" outlineLevel="1" x14ac:dyDescent="0.3">
      <c r="A23" s="56"/>
      <c r="B23" s="21" t="s">
        <v>52</v>
      </c>
      <c r="C23" s="78"/>
      <c r="D23" s="106"/>
      <c r="E23" s="1"/>
      <c r="F23" s="1"/>
      <c r="G23" s="1"/>
      <c r="H23" s="106"/>
    </row>
    <row r="24" spans="1:9" ht="28.8" hidden="1" outlineLevel="1" x14ac:dyDescent="0.3">
      <c r="A24" s="56"/>
      <c r="B24" s="29" t="s">
        <v>53</v>
      </c>
      <c r="C24" s="4" t="s">
        <v>54</v>
      </c>
      <c r="D24" s="4" t="s">
        <v>55</v>
      </c>
      <c r="E24" s="197" t="s">
        <v>56</v>
      </c>
      <c r="F24" s="197"/>
      <c r="G24" s="5" t="s">
        <v>57</v>
      </c>
      <c r="H24" s="5" t="s">
        <v>58</v>
      </c>
      <c r="I24" s="5" t="s">
        <v>59</v>
      </c>
    </row>
    <row r="25" spans="1:9" ht="72" hidden="1" outlineLevel="1" x14ac:dyDescent="0.3">
      <c r="A25" s="56"/>
      <c r="B25" s="65" t="s">
        <v>60</v>
      </c>
      <c r="C25" s="24" t="s">
        <v>61</v>
      </c>
      <c r="D25" s="179"/>
      <c r="E25" s="180"/>
      <c r="F25" s="181"/>
      <c r="G25" s="6"/>
      <c r="H25" s="27"/>
      <c r="I25" s="28"/>
    </row>
    <row r="26" spans="1:9" ht="43.2" hidden="1" outlineLevel="1" x14ac:dyDescent="0.3">
      <c r="A26" s="56"/>
      <c r="B26" s="186" t="s">
        <v>87</v>
      </c>
      <c r="C26" s="24" t="s">
        <v>88</v>
      </c>
      <c r="D26" s="22" t="s">
        <v>89</v>
      </c>
      <c r="E26" s="26"/>
      <c r="F26" s="23"/>
      <c r="G26" s="6"/>
      <c r="H26" s="27"/>
      <c r="I26" s="28"/>
    </row>
    <row r="27" spans="1:9" ht="57.6" hidden="1" outlineLevel="1" x14ac:dyDescent="0.3">
      <c r="A27" s="56"/>
      <c r="B27" s="186"/>
      <c r="C27" s="24" t="s">
        <v>90</v>
      </c>
      <c r="D27" s="22" t="s">
        <v>64</v>
      </c>
      <c r="E27" s="26"/>
      <c r="F27" s="23"/>
      <c r="G27" s="6"/>
      <c r="H27" s="27"/>
      <c r="I27" s="28"/>
    </row>
    <row r="28" spans="1:9" ht="43.2" hidden="1" outlineLevel="1" x14ac:dyDescent="0.3">
      <c r="A28" s="56"/>
      <c r="B28" s="65" t="s">
        <v>19</v>
      </c>
      <c r="C28" s="24" t="s">
        <v>91</v>
      </c>
      <c r="D28" s="179"/>
      <c r="E28" s="181"/>
      <c r="F28" s="23"/>
      <c r="G28" s="6"/>
      <c r="H28" s="27"/>
      <c r="I28" s="28"/>
    </row>
    <row r="29" spans="1:9" ht="43.2" hidden="1" outlineLevel="1" x14ac:dyDescent="0.3">
      <c r="A29" s="56"/>
      <c r="B29" s="186" t="s">
        <v>70</v>
      </c>
      <c r="C29" s="24" t="s">
        <v>92</v>
      </c>
      <c r="D29" s="25" t="s">
        <v>72</v>
      </c>
      <c r="E29" s="26"/>
      <c r="F29" s="23"/>
      <c r="G29" s="6"/>
      <c r="H29" s="27"/>
      <c r="I29" s="28"/>
    </row>
    <row r="30" spans="1:9" ht="43.2" hidden="1" outlineLevel="1" x14ac:dyDescent="0.3">
      <c r="A30" s="56"/>
      <c r="B30" s="186"/>
      <c r="C30" s="24" t="s">
        <v>93</v>
      </c>
      <c r="D30" s="25" t="s">
        <v>94</v>
      </c>
      <c r="E30" s="26"/>
      <c r="F30" s="23"/>
      <c r="G30" s="6"/>
      <c r="H30" s="27"/>
      <c r="I30" s="28"/>
    </row>
    <row r="31" spans="1:9" ht="28.8" hidden="1" outlineLevel="1" x14ac:dyDescent="0.3">
      <c r="A31" s="56"/>
      <c r="B31" s="186" t="s">
        <v>95</v>
      </c>
      <c r="C31" s="24" t="s">
        <v>96</v>
      </c>
      <c r="D31" s="179"/>
      <c r="E31" s="181"/>
      <c r="F31" s="23"/>
      <c r="G31" s="6"/>
      <c r="H31" s="27"/>
      <c r="I31" s="28"/>
    </row>
    <row r="32" spans="1:9" ht="58.2" hidden="1" outlineLevel="1" thickBot="1" x14ac:dyDescent="0.35">
      <c r="A32" s="56"/>
      <c r="B32" s="186"/>
      <c r="C32" s="24" t="s">
        <v>97</v>
      </c>
      <c r="D32" s="192"/>
      <c r="E32" s="191"/>
      <c r="F32" s="23"/>
      <c r="G32" s="6"/>
      <c r="H32" s="27"/>
      <c r="I32" s="28"/>
    </row>
    <row r="33" spans="1:9" ht="15" collapsed="1" thickBot="1" x14ac:dyDescent="0.35">
      <c r="A33" s="56" t="s">
        <v>98</v>
      </c>
      <c r="B33" s="57" t="s">
        <v>21</v>
      </c>
      <c r="C33" s="105"/>
      <c r="D33" s="61">
        <f>COUNTA(F37:F47)/11</f>
        <v>0</v>
      </c>
      <c r="E33" s="1"/>
      <c r="F33" s="1"/>
      <c r="G33" s="1"/>
      <c r="H33" s="91">
        <f>COUNTA(I36:I47)</f>
        <v>0</v>
      </c>
      <c r="I33" s="1"/>
    </row>
    <row r="34" spans="1:9" ht="15" hidden="1" outlineLevel="1" thickBot="1" x14ac:dyDescent="0.35">
      <c r="A34" s="56"/>
      <c r="B34" s="21" t="s">
        <v>52</v>
      </c>
      <c r="C34" s="78"/>
      <c r="D34" s="106"/>
      <c r="E34" s="1"/>
      <c r="F34" s="1"/>
      <c r="G34" s="1"/>
      <c r="H34" s="106"/>
    </row>
    <row r="35" spans="1:9" ht="28.8" hidden="1" outlineLevel="1" x14ac:dyDescent="0.3">
      <c r="A35" s="56"/>
      <c r="B35" s="32" t="s">
        <v>53</v>
      </c>
      <c r="C35" s="33" t="s">
        <v>54</v>
      </c>
      <c r="D35" s="33" t="s">
        <v>55</v>
      </c>
      <c r="E35" s="185" t="s">
        <v>56</v>
      </c>
      <c r="F35" s="185"/>
      <c r="G35" s="47" t="s">
        <v>57</v>
      </c>
      <c r="H35" s="76" t="s">
        <v>58</v>
      </c>
      <c r="I35" s="5" t="s">
        <v>59</v>
      </c>
    </row>
    <row r="36" spans="1:9" ht="72" hidden="1" outlineLevel="1" x14ac:dyDescent="0.3">
      <c r="A36" s="56"/>
      <c r="B36" s="37" t="s">
        <v>60</v>
      </c>
      <c r="C36" s="24" t="s">
        <v>61</v>
      </c>
      <c r="D36" s="179"/>
      <c r="E36" s="180"/>
      <c r="F36" s="181"/>
      <c r="G36" s="80"/>
      <c r="H36" s="77"/>
      <c r="I36" s="28"/>
    </row>
    <row r="37" spans="1:9" ht="28.8" hidden="1" outlineLevel="1" x14ac:dyDescent="0.3">
      <c r="A37" s="56"/>
      <c r="B37" s="182" t="s">
        <v>99</v>
      </c>
      <c r="C37" s="24" t="s">
        <v>100</v>
      </c>
      <c r="D37" s="22" t="s">
        <v>101</v>
      </c>
      <c r="E37" s="75"/>
      <c r="F37" s="23"/>
      <c r="G37" s="80"/>
      <c r="H37" s="77"/>
      <c r="I37" s="28"/>
    </row>
    <row r="38" spans="1:9" ht="57.6" hidden="1" outlineLevel="1" x14ac:dyDescent="0.3">
      <c r="A38" s="56"/>
      <c r="B38" s="183"/>
      <c r="C38" s="24" t="s">
        <v>102</v>
      </c>
      <c r="D38" s="179"/>
      <c r="E38" s="181"/>
      <c r="F38" s="23"/>
      <c r="G38" s="80"/>
      <c r="H38" s="77"/>
      <c r="I38" s="28"/>
    </row>
    <row r="39" spans="1:9" ht="43.2" hidden="1" outlineLevel="1" x14ac:dyDescent="0.3">
      <c r="A39" s="56"/>
      <c r="B39" s="183"/>
      <c r="C39" s="24" t="s">
        <v>103</v>
      </c>
      <c r="D39" s="179"/>
      <c r="E39" s="181"/>
      <c r="F39" s="23"/>
      <c r="G39" s="80"/>
      <c r="H39" s="77"/>
      <c r="I39" s="28"/>
    </row>
    <row r="40" spans="1:9" ht="28.8" hidden="1" outlineLevel="1" x14ac:dyDescent="0.3">
      <c r="A40" s="56"/>
      <c r="B40" s="183"/>
      <c r="C40" s="24" t="s">
        <v>104</v>
      </c>
      <c r="D40" s="25" t="s">
        <v>105</v>
      </c>
      <c r="E40" s="26"/>
      <c r="F40" s="23"/>
      <c r="G40" s="80"/>
      <c r="H40" s="77"/>
      <c r="I40" s="28"/>
    </row>
    <row r="41" spans="1:9" ht="72" hidden="1" outlineLevel="1" x14ac:dyDescent="0.3">
      <c r="A41" s="56"/>
      <c r="B41" s="184"/>
      <c r="C41" s="24" t="s">
        <v>106</v>
      </c>
      <c r="D41" s="190"/>
      <c r="E41" s="191"/>
      <c r="F41" s="23"/>
      <c r="G41" s="80"/>
      <c r="H41" s="77"/>
      <c r="I41" s="28"/>
    </row>
    <row r="42" spans="1:9" ht="28.8" hidden="1" outlineLevel="1" x14ac:dyDescent="0.3">
      <c r="A42" s="56"/>
      <c r="B42" s="188" t="s">
        <v>107</v>
      </c>
      <c r="C42" s="24" t="s">
        <v>108</v>
      </c>
      <c r="D42" s="25" t="s">
        <v>109</v>
      </c>
      <c r="E42" s="26"/>
      <c r="F42" s="23"/>
      <c r="G42" s="80"/>
      <c r="H42" s="77"/>
      <c r="I42" s="28"/>
    </row>
    <row r="43" spans="1:9" ht="28.8" hidden="1" outlineLevel="1" x14ac:dyDescent="0.3">
      <c r="A43" s="56"/>
      <c r="B43" s="188"/>
      <c r="C43" s="24" t="s">
        <v>110</v>
      </c>
      <c r="D43" s="190"/>
      <c r="E43" s="191"/>
      <c r="F43" s="23"/>
      <c r="G43" s="80"/>
      <c r="H43" s="77"/>
      <c r="I43" s="28"/>
    </row>
    <row r="44" spans="1:9" ht="43.2" hidden="1" outlineLevel="1" x14ac:dyDescent="0.3">
      <c r="A44" s="56"/>
      <c r="B44" s="188"/>
      <c r="C44" s="30" t="s">
        <v>111</v>
      </c>
      <c r="D44" s="190"/>
      <c r="E44" s="191"/>
      <c r="F44" s="23"/>
      <c r="G44" s="80"/>
      <c r="H44" s="77"/>
      <c r="I44" s="28"/>
    </row>
    <row r="45" spans="1:9" ht="43.2" hidden="1" outlineLevel="1" x14ac:dyDescent="0.3">
      <c r="A45" s="56"/>
      <c r="B45" s="188"/>
      <c r="C45" s="30" t="s">
        <v>112</v>
      </c>
      <c r="D45" s="190"/>
      <c r="E45" s="191"/>
      <c r="F45" s="23"/>
      <c r="G45" s="80"/>
      <c r="H45" s="77"/>
      <c r="I45" s="28"/>
    </row>
    <row r="46" spans="1:9" ht="43.2" hidden="1" outlineLevel="1" x14ac:dyDescent="0.3">
      <c r="A46" s="56"/>
      <c r="B46" s="188"/>
      <c r="C46" s="30" t="s">
        <v>113</v>
      </c>
      <c r="D46" s="190"/>
      <c r="E46" s="191"/>
      <c r="F46" s="23"/>
      <c r="G46" s="80"/>
      <c r="H46" s="77"/>
      <c r="I46" s="28"/>
    </row>
    <row r="47" spans="1:9" ht="58.2" hidden="1" outlineLevel="1" thickBot="1" x14ac:dyDescent="0.35">
      <c r="A47" s="56"/>
      <c r="B47" s="189"/>
      <c r="C47" s="85" t="s">
        <v>114</v>
      </c>
      <c r="D47" s="195"/>
      <c r="E47" s="196"/>
      <c r="F47" s="83"/>
      <c r="G47" s="84"/>
      <c r="H47" s="77"/>
      <c r="I47" s="28"/>
    </row>
    <row r="48" spans="1:9" ht="15" collapsed="1" thickBot="1" x14ac:dyDescent="0.35">
      <c r="A48" s="56" t="s">
        <v>115</v>
      </c>
      <c r="B48" s="57" t="s">
        <v>22</v>
      </c>
      <c r="C48" s="105"/>
      <c r="D48" s="79">
        <f>COUNTA(F52:F59)/8</f>
        <v>0</v>
      </c>
      <c r="E48" s="1"/>
      <c r="F48" s="1"/>
      <c r="G48" s="1"/>
      <c r="H48" s="91">
        <f>COUNTA(I51:I59)</f>
        <v>0</v>
      </c>
      <c r="I48" s="1"/>
    </row>
    <row r="49" spans="1:9" ht="15" hidden="1" outlineLevel="1" thickBot="1" x14ac:dyDescent="0.35">
      <c r="A49" s="56"/>
      <c r="B49" s="21" t="s">
        <v>52</v>
      </c>
      <c r="C49" s="78"/>
      <c r="D49" s="106"/>
      <c r="E49" s="1"/>
      <c r="F49" s="1"/>
      <c r="G49" s="1"/>
      <c r="H49" s="106"/>
    </row>
    <row r="50" spans="1:9" ht="28.8" hidden="1" outlineLevel="1" x14ac:dyDescent="0.3">
      <c r="A50" s="56"/>
      <c r="B50" s="32" t="s">
        <v>53</v>
      </c>
      <c r="C50" s="33" t="s">
        <v>54</v>
      </c>
      <c r="D50" s="33" t="s">
        <v>55</v>
      </c>
      <c r="E50" s="185" t="s">
        <v>56</v>
      </c>
      <c r="F50" s="185"/>
      <c r="G50" s="47" t="s">
        <v>57</v>
      </c>
      <c r="H50" s="76" t="s">
        <v>58</v>
      </c>
      <c r="I50" s="5" t="s">
        <v>59</v>
      </c>
    </row>
    <row r="51" spans="1:9" ht="72" hidden="1" outlineLevel="1" x14ac:dyDescent="0.3">
      <c r="A51" s="56"/>
      <c r="B51" s="37" t="s">
        <v>60</v>
      </c>
      <c r="C51" s="24" t="s">
        <v>61</v>
      </c>
      <c r="D51" s="179"/>
      <c r="E51" s="180"/>
      <c r="F51" s="181"/>
      <c r="G51" s="80"/>
      <c r="H51" s="77"/>
      <c r="I51" s="28"/>
    </row>
    <row r="52" spans="1:9" ht="57.6" hidden="1" outlineLevel="1" x14ac:dyDescent="0.3">
      <c r="A52" s="56"/>
      <c r="B52" s="182" t="s">
        <v>116</v>
      </c>
      <c r="C52" s="24" t="s">
        <v>117</v>
      </c>
      <c r="D52" s="63"/>
      <c r="E52" s="64"/>
      <c r="F52" s="23"/>
      <c r="G52" s="80"/>
      <c r="H52" s="77"/>
      <c r="I52" s="28"/>
    </row>
    <row r="53" spans="1:9" ht="43.2" hidden="1" outlineLevel="1" x14ac:dyDescent="0.3">
      <c r="A53" s="56"/>
      <c r="B53" s="183"/>
      <c r="C53" s="24" t="s">
        <v>118</v>
      </c>
      <c r="D53" s="179"/>
      <c r="E53" s="181"/>
      <c r="F53" s="23"/>
      <c r="G53" s="80"/>
      <c r="H53" s="77"/>
      <c r="I53" s="28"/>
    </row>
    <row r="54" spans="1:9" ht="43.2" hidden="1" outlineLevel="1" x14ac:dyDescent="0.3">
      <c r="A54" s="56"/>
      <c r="B54" s="184"/>
      <c r="C54" s="24" t="s">
        <v>119</v>
      </c>
      <c r="D54" s="25" t="s">
        <v>120</v>
      </c>
      <c r="E54" s="26"/>
      <c r="F54" s="23"/>
      <c r="G54" s="80"/>
      <c r="H54" s="77"/>
      <c r="I54" s="28"/>
    </row>
    <row r="55" spans="1:9" ht="28.8" hidden="1" outlineLevel="1" x14ac:dyDescent="0.3">
      <c r="A55" s="56"/>
      <c r="B55" s="182" t="s">
        <v>121</v>
      </c>
      <c r="C55" s="24" t="s">
        <v>122</v>
      </c>
      <c r="D55" s="179"/>
      <c r="E55" s="181"/>
      <c r="F55" s="23"/>
      <c r="G55" s="80"/>
      <c r="H55" s="77"/>
      <c r="I55" s="28"/>
    </row>
    <row r="56" spans="1:9" ht="43.2" hidden="1" outlineLevel="1" x14ac:dyDescent="0.3">
      <c r="A56" s="56"/>
      <c r="B56" s="184"/>
      <c r="C56" s="24" t="s">
        <v>123</v>
      </c>
      <c r="D56" s="179"/>
      <c r="E56" s="181"/>
      <c r="F56" s="23"/>
      <c r="G56" s="80"/>
      <c r="H56" s="77"/>
      <c r="I56" s="28"/>
    </row>
    <row r="57" spans="1:9" ht="57.6" hidden="1" outlineLevel="1" x14ac:dyDescent="0.3">
      <c r="A57" s="56"/>
      <c r="B57" s="182" t="s">
        <v>124</v>
      </c>
      <c r="C57" s="24" t="s">
        <v>125</v>
      </c>
      <c r="D57" s="179"/>
      <c r="E57" s="181"/>
      <c r="F57" s="23"/>
      <c r="G57" s="80"/>
      <c r="H57" s="77"/>
      <c r="I57" s="28"/>
    </row>
    <row r="58" spans="1:9" ht="72" hidden="1" outlineLevel="1" x14ac:dyDescent="0.3">
      <c r="A58" s="56"/>
      <c r="B58" s="183"/>
      <c r="C58" s="24" t="s">
        <v>126</v>
      </c>
      <c r="D58" s="179"/>
      <c r="E58" s="181"/>
      <c r="F58" s="23"/>
      <c r="G58" s="80"/>
      <c r="H58" s="77"/>
      <c r="I58" s="28"/>
    </row>
    <row r="59" spans="1:9" ht="43.8" hidden="1" outlineLevel="1" thickBot="1" x14ac:dyDescent="0.35">
      <c r="A59" s="56"/>
      <c r="B59" s="183"/>
      <c r="C59" s="95" t="s">
        <v>127</v>
      </c>
      <c r="D59" s="193"/>
      <c r="E59" s="194"/>
      <c r="F59" s="83"/>
      <c r="G59" s="84"/>
      <c r="H59" s="77"/>
      <c r="I59" s="28"/>
    </row>
    <row r="60" spans="1:9" collapsed="1" x14ac:dyDescent="0.3">
      <c r="A60" s="31"/>
      <c r="B60" s="31"/>
      <c r="C60" s="31"/>
    </row>
  </sheetData>
  <mergeCells count="44">
    <mergeCell ref="E4:F4"/>
    <mergeCell ref="B10:B11"/>
    <mergeCell ref="D8:E8"/>
    <mergeCell ref="D12:E12"/>
    <mergeCell ref="D11:E11"/>
    <mergeCell ref="B6:B9"/>
    <mergeCell ref="D5:F5"/>
    <mergeCell ref="D14:E14"/>
    <mergeCell ref="E17:F17"/>
    <mergeCell ref="D21:E21"/>
    <mergeCell ref="D20:E20"/>
    <mergeCell ref="E24:F24"/>
    <mergeCell ref="D28:E28"/>
    <mergeCell ref="D46:E46"/>
    <mergeCell ref="D47:E47"/>
    <mergeCell ref="E35:F35"/>
    <mergeCell ref="D38:E38"/>
    <mergeCell ref="D41:E41"/>
    <mergeCell ref="D31:E31"/>
    <mergeCell ref="D45:E45"/>
    <mergeCell ref="D59:E59"/>
    <mergeCell ref="D57:E57"/>
    <mergeCell ref="B57:B59"/>
    <mergeCell ref="D53:E53"/>
    <mergeCell ref="B55:B56"/>
    <mergeCell ref="D55:E55"/>
    <mergeCell ref="D56:E56"/>
    <mergeCell ref="D58:E58"/>
    <mergeCell ref="D51:F51"/>
    <mergeCell ref="B52:B54"/>
    <mergeCell ref="E50:F50"/>
    <mergeCell ref="D18:F18"/>
    <mergeCell ref="D25:F25"/>
    <mergeCell ref="D36:F36"/>
    <mergeCell ref="B37:B41"/>
    <mergeCell ref="B26:B27"/>
    <mergeCell ref="B31:B32"/>
    <mergeCell ref="B19:B21"/>
    <mergeCell ref="B42:B47"/>
    <mergeCell ref="D39:E39"/>
    <mergeCell ref="D43:E43"/>
    <mergeCell ref="D44:E44"/>
    <mergeCell ref="B29:B30"/>
    <mergeCell ref="D32:E32"/>
  </mergeCells>
  <conditionalFormatting sqref="D2">
    <cfRule type="colorScale" priority="12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15">
    <cfRule type="colorScale" priority="1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22">
    <cfRule type="colorScale" priority="10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33">
    <cfRule type="colorScale" priority="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48">
    <cfRule type="colorScale" priority="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F6:F14 F26:F32">
    <cfRule type="containsText" dxfId="252" priority="51" operator="containsText" text="N/A">
      <formula>NOT(ISERROR(SEARCH("N/A",F6)))</formula>
    </cfRule>
    <cfRule type="containsText" dxfId="251" priority="52" operator="containsText" text="None">
      <formula>NOT(ISERROR(SEARCH("None",F6)))</formula>
    </cfRule>
    <cfRule type="containsText" dxfId="250" priority="53" operator="containsText" text="Partial">
      <formula>NOT(ISERROR(SEARCH("Partial",F6)))</formula>
    </cfRule>
    <cfRule type="containsText" dxfId="249" priority="54" operator="containsText" text="Full">
      <formula>NOT(ISERROR(SEARCH("Full",F6)))</formula>
    </cfRule>
  </conditionalFormatting>
  <conditionalFormatting sqref="F19:F21">
    <cfRule type="containsText" dxfId="248" priority="43" operator="containsText" text="None">
      <formula>NOT(ISERROR(SEARCH("None",F19)))</formula>
    </cfRule>
    <cfRule type="containsText" dxfId="247" priority="42" operator="containsText" text="N/A">
      <formula>NOT(ISERROR(SEARCH("N/A",F19)))</formula>
    </cfRule>
    <cfRule type="containsText" dxfId="246" priority="44" operator="containsText" text="Partial">
      <formula>NOT(ISERROR(SEARCH("Partial",F19)))</formula>
    </cfRule>
    <cfRule type="containsText" dxfId="245" priority="45" operator="containsText" text="Full">
      <formula>NOT(ISERROR(SEARCH("Full",F19)))</formula>
    </cfRule>
  </conditionalFormatting>
  <conditionalFormatting sqref="F37:F47">
    <cfRule type="containsText" dxfId="244" priority="30" operator="containsText" text="Partial">
      <formula>NOT(ISERROR(SEARCH("Partial",F37)))</formula>
    </cfRule>
    <cfRule type="containsText" dxfId="243" priority="31" operator="containsText" text="Full">
      <formula>NOT(ISERROR(SEARCH("Full",F37)))</formula>
    </cfRule>
    <cfRule type="containsText" dxfId="242" priority="28" operator="containsText" text="N/A">
      <formula>NOT(ISERROR(SEARCH("N/A",F37)))</formula>
    </cfRule>
    <cfRule type="containsText" dxfId="241" priority="29" operator="containsText" text="None">
      <formula>NOT(ISERROR(SEARCH("None",F37)))</formula>
    </cfRule>
  </conditionalFormatting>
  <conditionalFormatting sqref="F52:F59">
    <cfRule type="containsText" dxfId="240" priority="14" operator="containsText" text="N/A">
      <formula>NOT(ISERROR(SEARCH("N/A",F52)))</formula>
    </cfRule>
    <cfRule type="containsText" dxfId="239" priority="15" operator="containsText" text="None">
      <formula>NOT(ISERROR(SEARCH("None",F52)))</formula>
    </cfRule>
    <cfRule type="containsText" dxfId="238" priority="16" operator="containsText" text="Partial">
      <formula>NOT(ISERROR(SEARCH("Partial",F52)))</formula>
    </cfRule>
    <cfRule type="containsText" dxfId="237" priority="17" operator="containsText" text="Full">
      <formula>NOT(ISERROR(SEARCH("Full",F52)))</formula>
    </cfRule>
  </conditionalFormatting>
  <conditionalFormatting sqref="H2">
    <cfRule type="colorScale" priority="6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15">
    <cfRule type="colorScale" priority="5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22">
    <cfRule type="colorScale" priority="4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33">
    <cfRule type="colorScale" priority="3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48">
    <cfRule type="colorScale" priority="1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I5:I14 I25:I32">
    <cfRule type="cellIs" dxfId="236" priority="55" operator="equal">
      <formula>3</formula>
    </cfRule>
    <cfRule type="cellIs" dxfId="235" priority="56" operator="equal">
      <formula>2</formula>
    </cfRule>
    <cfRule type="cellIs" dxfId="234" priority="57" operator="equal">
      <formula>1</formula>
    </cfRule>
  </conditionalFormatting>
  <conditionalFormatting sqref="I18:I21">
    <cfRule type="cellIs" dxfId="233" priority="46" operator="equal">
      <formula>3</formula>
    </cfRule>
    <cfRule type="cellIs" dxfId="232" priority="47" operator="equal">
      <formula>2</formula>
    </cfRule>
    <cfRule type="cellIs" dxfId="231" priority="48" operator="equal">
      <formula>1</formula>
    </cfRule>
  </conditionalFormatting>
  <conditionalFormatting sqref="I36:I47">
    <cfRule type="cellIs" dxfId="230" priority="32" operator="equal">
      <formula>3</formula>
    </cfRule>
    <cfRule type="cellIs" dxfId="229" priority="33" operator="equal">
      <formula>2</formula>
    </cfRule>
    <cfRule type="cellIs" dxfId="228" priority="34" operator="equal">
      <formula>1</formula>
    </cfRule>
  </conditionalFormatting>
  <conditionalFormatting sqref="I51:I59">
    <cfRule type="cellIs" dxfId="227" priority="20" operator="equal">
      <formula>1</formula>
    </cfRule>
    <cfRule type="cellIs" dxfId="226" priority="19" operator="equal">
      <formula>2</formula>
    </cfRule>
    <cfRule type="cellIs" dxfId="225" priority="18" operator="equal">
      <formula>3</formula>
    </cfRule>
  </conditionalFormatting>
  <dataValidations count="2">
    <dataValidation type="list" allowBlank="1" showInputMessage="1" showErrorMessage="1" sqref="F6:F14 F19:F21 F37:F47 F52:F59 F26:F32" xr:uid="{C025528E-71D0-4FBA-A9BC-24FA0656519F}">
      <formula1>"Full, Partial, None, N/A"</formula1>
    </dataValidation>
    <dataValidation type="list" allowBlank="1" showInputMessage="1" showErrorMessage="1" sqref="I5:I14 I18:I21 I36:I47 I51:I59 I25:I32" xr:uid="{8AF3E373-7362-435A-AF8D-C74BC3B191DD}">
      <formula1>"1, 2, 3"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B513-8AFE-457A-9E41-F1EA8DA2C639}">
  <dimension ref="A1:I603"/>
  <sheetViews>
    <sheetView zoomScale="80" zoomScaleNormal="80" workbookViewId="0">
      <selection activeCell="B3" sqref="B3"/>
    </sheetView>
  </sheetViews>
  <sheetFormatPr defaultRowHeight="14.4" outlineLevelRow="1" x14ac:dyDescent="0.3"/>
  <cols>
    <col min="1" max="1" width="5.33203125" customWidth="1"/>
    <col min="2" max="2" width="15.109375" customWidth="1"/>
    <col min="3" max="3" width="23.44140625" customWidth="1"/>
    <col min="4" max="4" width="17" customWidth="1"/>
    <col min="7" max="7" width="26.44140625" customWidth="1"/>
    <col min="8" max="8" width="26.6640625" customWidth="1"/>
    <col min="9" max="9" width="8.88671875" customWidth="1"/>
  </cols>
  <sheetData>
    <row r="1" spans="1:9" x14ac:dyDescent="0.3">
      <c r="A1" s="112" t="s">
        <v>23</v>
      </c>
      <c r="B1" s="115"/>
      <c r="C1" s="107"/>
      <c r="D1" s="2"/>
      <c r="E1" s="1"/>
      <c r="F1" s="1"/>
      <c r="G1" s="1"/>
      <c r="H1" s="1"/>
      <c r="I1" s="1"/>
    </row>
    <row r="2" spans="1:9" ht="15" thickBot="1" x14ac:dyDescent="0.35">
      <c r="A2" s="113" t="s">
        <v>128</v>
      </c>
      <c r="B2" s="55" t="s">
        <v>129</v>
      </c>
      <c r="C2" s="58" t="s">
        <v>130</v>
      </c>
      <c r="D2" s="100" t="s">
        <v>49</v>
      </c>
      <c r="E2" s="1"/>
      <c r="F2" s="1"/>
      <c r="G2" s="1"/>
      <c r="H2" s="100" t="s">
        <v>50</v>
      </c>
      <c r="I2" s="1"/>
    </row>
    <row r="3" spans="1:9" ht="15" thickBot="1" x14ac:dyDescent="0.35">
      <c r="A3" s="114">
        <v>1</v>
      </c>
      <c r="B3" s="57"/>
      <c r="C3" s="103"/>
      <c r="D3" s="61" t="str">
        <f>IF(B3="Teaching (Lec)", COUNTA(F7:F20)/14,
IF(B3="Teaching (Lab)", COUNTA(F7:F20)/14,
IF(B3="Social-Common", COUNTA(F7:F15)/9,
IF(B3="Library-Study", COUNTA(F7:F17)/11,
IF(B3="External", COUNTA(F7:F11)/5,
IF(B3="WC Facility", COUNTA(F7:F16)/10, " "))))))</f>
        <v xml:space="preserve"> </v>
      </c>
      <c r="H3" s="91">
        <f>COUNTA(I6:I22)</f>
        <v>0</v>
      </c>
    </row>
    <row r="4" spans="1:9" ht="15" hidden="1" outlineLevel="1" thickBot="1" x14ac:dyDescent="0.35">
      <c r="A4" s="118"/>
      <c r="B4" s="92" t="s">
        <v>52</v>
      </c>
      <c r="C4" s="101"/>
      <c r="D4" s="104"/>
      <c r="E4" s="1"/>
      <c r="F4" s="1"/>
      <c r="G4" s="1"/>
      <c r="H4" s="93"/>
    </row>
    <row r="5" spans="1:9" ht="28.95" hidden="1" customHeight="1" outlineLevel="1" x14ac:dyDescent="0.3">
      <c r="A5" s="118"/>
      <c r="B5" s="32" t="s">
        <v>53</v>
      </c>
      <c r="C5" s="33" t="s">
        <v>54</v>
      </c>
      <c r="D5" s="102" t="s">
        <v>55</v>
      </c>
      <c r="E5" s="185" t="s">
        <v>131</v>
      </c>
      <c r="F5" s="185"/>
      <c r="G5" s="47" t="s">
        <v>57</v>
      </c>
      <c r="H5" s="87" t="s">
        <v>58</v>
      </c>
      <c r="I5" s="47" t="s">
        <v>59</v>
      </c>
    </row>
    <row r="6" spans="1:9" ht="25.8" hidden="1" outlineLevel="1" x14ac:dyDescent="0.3">
      <c r="A6" s="118"/>
      <c r="B6" s="48" t="str">
        <f>IF(B3="Teaching (Lec)",'M-Setup'!$B$4,
IF(B3="Teaching (Lab)",'M-Setup'!$F$4,
IF(B3="Social-Common",'M-Setup'!$J$4,
IF(B3="Library-Study",'M-Setup'!$N$4,
IF(B3="External",'M-Setup'!$R$4,
IF(B3="WC Facility",'M-Setup'!$V$4," "))))))</f>
        <v xml:space="preserve"> </v>
      </c>
      <c r="C6" s="45" t="str">
        <f>IF(B3="Teaching (Lec)", 'M-Setup'!$C$4,
IF(B3="Teaching (Lab)", 'M-Setup'!$G$4,
IF(B3="Social-Common", 'M-Setup'!$K$4,
IF(B3="Library-Study", 'M-Setup'!$O$4,
IF(B3="External", 'M-Setup'!$S$4,
IF(B3="WC Facility",'M-Setup'!$W$4," "))))))</f>
        <v xml:space="preserve"> </v>
      </c>
      <c r="D6" s="44" t="str">
        <f>IF(B3="Teaching (Lec)", 'M-Setup'!$D$4,
IF(B3="Teaching (Lab)", 'M-Setup'!$H$4,
IF(B3="Social-Common", 'M-Setup'!$L$4,
IF(B3="Library-Study", 'M-Setup'!$P$4,
IF(B3="External", 'M-Setup'!$T$4,
IF(B3="WC Facility", 'M-Setup'!$X$4, " "))))))</f>
        <v xml:space="preserve"> </v>
      </c>
      <c r="E6" s="46"/>
      <c r="F6" s="59"/>
      <c r="G6" s="89"/>
      <c r="H6" s="77"/>
      <c r="I6" s="49"/>
    </row>
    <row r="7" spans="1:9" ht="25.8" hidden="1" outlineLevel="1" x14ac:dyDescent="0.3">
      <c r="A7" s="118"/>
      <c r="B7" s="48" t="str">
        <f>IF(B3="Teaching (Lec)",'M-Setup'!$B$5,
IF(B3="Teaching (Lab)",'M-Setup'!$F$5,
IF(B3="Social-Common",'M-Setup'!$J$5,
IF(B3="Library-Study",'M-Setup'!$N$5,
IF(B3="External",'M-Setup'!$R$5,
IF(B3="WC Facility",'M-Setup'!$V$5," "))))))</f>
        <v xml:space="preserve"> </v>
      </c>
      <c r="C7" s="45" t="str">
        <f>IF(B3="Teaching (Lec)", 'M-Setup'!$C$5,
IF(B3="Teaching (Lab)", 'M-Setup'!$G$5,
IF(B3="Social-Common", 'M-Setup'!$K$5,
IF(B3="Library-Study", 'M-Setup'!$O$5,
IF(B3="External", 'M-Setup'!$S$5,
IF(B3="WC Facility",'M-Setup'!$W$5," "))))))</f>
        <v xml:space="preserve"> </v>
      </c>
      <c r="D7" s="44" t="str">
        <f>IF(B3="Teaching (Lec)", 'M-Setup'!$D$5,
IF(B3="Teaching (Lab)", 'M-Setup'!$H$5,
IF(B3="Social-Common", 'M-Setup'!$L$5,
IF(B3="Library-Study", 'M-Setup'!$P$5,
IF(B3="External", 'M-Setup'!$T$5,
IF(B3="WC Facility",'M-Setup'!$X$5," "))))))</f>
        <v xml:space="preserve"> </v>
      </c>
      <c r="E7" s="46"/>
      <c r="F7" s="59"/>
      <c r="G7" s="89"/>
      <c r="H7" s="77"/>
      <c r="I7" s="49"/>
    </row>
    <row r="8" spans="1:9" ht="25.8" hidden="1" outlineLevel="1" x14ac:dyDescent="0.3">
      <c r="A8" s="118"/>
      <c r="B8" s="48" t="str">
        <f>IF(B3="Teaching (Lec)",'M-Setup'!$B$6,
IF(B3="Teaching (Lab)",'M-Setup'!$F$6,
IF(B3="Social-Common",'M-Setup'!$J$6,
IF(B3="Library-Study",'M-Setup'!$N$6,
IF(B3="External",'M-Setup'!$R$6,
IF(B3="WC Facility",'M-Setup'!$V$6," "))))))</f>
        <v xml:space="preserve"> </v>
      </c>
      <c r="C8" s="45" t="str">
        <f>IF(B3="Teaching (Lec)", 'M-Setup'!$C$6,
IF(B3="Teaching (Lab)", 'M-Setup'!$G$6,
IF(B3="Social-Common", 'M-Setup'!$K$6,
IF(B3="Library-Study", 'M-Setup'!$O$6,
IF(B3="External", 'M-Setup'!$S$6,
IF(B3="WC Facility",'M-Setup'!$W$6," "))))))</f>
        <v xml:space="preserve"> </v>
      </c>
      <c r="D8" s="44" t="str">
        <f>IF(B3="Teaching (Lec)", 'M-Setup'!$D$6,
IF(B3="Teaching (Lab)", 'M-Setup'!$H$6,
IF(B3="Social-Common", 'M-Setup'!$L$6,
IF(B3="Library-Study", 'M-Setup'!$P$6,
IF(B3="External", 'M-Setup'!$T$6,
IF(B3="WC Facility",'M-Setup'!$X$6," "))))))</f>
        <v xml:space="preserve"> </v>
      </c>
      <c r="E8" s="46"/>
      <c r="F8" s="59"/>
      <c r="G8" s="89"/>
      <c r="H8" s="77"/>
      <c r="I8" s="49"/>
    </row>
    <row r="9" spans="1:9" ht="57.6" hidden="1" customHeight="1" outlineLevel="1" x14ac:dyDescent="0.3">
      <c r="A9" s="118"/>
      <c r="B9" s="48" t="str">
        <f>IF(B3="Teaching (Lec)",'M-Setup'!$B$7,
IF(B3="Teaching (Lab)",'M-Setup'!$F$7,
IF(B3="Social-Common",'M-Setup'!$J$7,
IF(B3="Library-Study",'M-Setup'!$N$7,
IF(B3="External",'M-Setup'!$R$7,
IF(B3="WC Facility",'M-Setup'!$V$7," "))))))</f>
        <v xml:space="preserve"> </v>
      </c>
      <c r="C9" s="45" t="str">
        <f>IF(B3="Teaching (Lec)", 'M-Setup'!$C$7,
IF(B3="Teaching (Lab)", 'M-Setup'!$G$7,
IF(B3="Social-Common", 'M-Setup'!$K$7,
IF(B3="Library-Study", 'M-Setup'!$O$7,
IF(B3="External", 'M-Setup'!$S$7,
IF(B3="WC Facility",'M-Setup'!$W$7," "))))))</f>
        <v xml:space="preserve"> </v>
      </c>
      <c r="D9" s="44" t="str">
        <f>IF(B3="Teaching (Lec)", 'M-Setup'!$D$7,
IF(B3="Teaching (Lab)", 'M-Setup'!$H$7,
IF(B3="Social-Common", 'M-Setup'!$L$7,
IF(B3="Library-Study", 'M-Setup'!$P$7,
IF(B3="External", 'M-Setup'!$T$7,
IF(B3="WC Facility",'M-Setup'!$X$7," "))))))</f>
        <v xml:space="preserve"> </v>
      </c>
      <c r="E9" s="46"/>
      <c r="F9" s="59"/>
      <c r="G9" s="89"/>
      <c r="H9" s="77"/>
      <c r="I9" s="49"/>
    </row>
    <row r="10" spans="1:9" ht="57.6" hidden="1" customHeight="1" outlineLevel="1" x14ac:dyDescent="0.3">
      <c r="A10" s="118"/>
      <c r="B10" s="48" t="str">
        <f>IF(B3="Teaching (Lec)",'M-Setup'!$B$8,
IF(B3="Teaching (Lab)",'M-Setup'!$F$8,
IF(B3="Social-Common",'M-Setup'!$J$8,
IF(B3="Library-Study",'M-Setup'!$N$8,
IF(B3="External",'M-Setup'!$R$8,
IF(B3="WC Facility",'M-Setup'!$V$8," "))))))</f>
        <v xml:space="preserve"> </v>
      </c>
      <c r="C10" s="45" t="str">
        <f>IF(B3="Teaching (Lec)", 'M-Setup'!$C$8,
IF(B3="Teaching (Lab)", 'M-Setup'!$G$8,
IF(B3="Social-Common", 'M-Setup'!$K$8,
IF(B3="Library-Study", 'M-Setup'!$O$8,
IF(B3="External", 'M-Setup'!$S$8,
IF(B3="WC Facility",'M-Setup'!$W$8," "))))))</f>
        <v xml:space="preserve"> </v>
      </c>
      <c r="D10" s="44" t="str">
        <f>IF(B3="Teaching (Lec)", 'M-Setup'!$D$8,
IF(B3="Teaching (Lab)", 'M-Setup'!$H$8,
IF(B3="Social-Common", 'M-Setup'!$L$8,
IF(B3="Library-Study", 'M-Setup'!$P$8,
IF(B3="External", 'M-Setup'!$T$8,
IF(B3="WC Facility",'M-Setup'!$X$8," "))))))</f>
        <v xml:space="preserve"> </v>
      </c>
      <c r="E10" s="46"/>
      <c r="F10" s="59"/>
      <c r="G10" s="89"/>
      <c r="H10" s="77"/>
      <c r="I10" s="49"/>
    </row>
    <row r="11" spans="1:9" ht="43.2" hidden="1" customHeight="1" outlineLevel="1" x14ac:dyDescent="0.3">
      <c r="A11" s="118"/>
      <c r="B11" s="48" t="str">
        <f>IF(B3="Teaching (Lec)",'M-Setup'!$B$9,
IF(B3="Teaching (Lab)",'M-Setup'!$F$9,
IF(B3="Social-Common",'M-Setup'!$J$9,
IF(B3="Library-Study",'M-Setup'!$N$9,
IF(B3="External",'M-Setup'!$R$9,
IF(B3="WC Facility",'M-Setup'!$V$9," "))))))</f>
        <v xml:space="preserve"> </v>
      </c>
      <c r="C11" s="45" t="str">
        <f>IF(B3="Teaching (Lec)", 'M-Setup'!$C$9,
IF(B3="Teaching (Lab)", 'M-Setup'!$G$9,
IF(B3="Social-Common", 'M-Setup'!$K$9,
IF(B3="Library-Study", 'M-Setup'!$O$9,
IF(B3="External", 'M-Setup'!$S$9,
IF(B3="WC Facility",'M-Setup'!$W$9," "))))))</f>
        <v xml:space="preserve"> </v>
      </c>
      <c r="D11" s="44" t="str">
        <f>IF(B3="Teaching (Lec)", 'M-Setup'!$D$9,
IF(B3="Teaching (Lab)", 'M-Setup'!$H$9,
IF(B3="Social-Common", 'M-Setup'!$L$9,
IF(B3="Library-Study", 'M-Setup'!$P$9,
IF(B3="External", 'M-Setup'!$T$9,
IF(B3="WC Facility",'M-Setup'!$X$9," "))))))</f>
        <v xml:space="preserve"> </v>
      </c>
      <c r="E11" s="46"/>
      <c r="F11" s="59"/>
      <c r="G11" s="89"/>
      <c r="H11" s="77"/>
      <c r="I11" s="49"/>
    </row>
    <row r="12" spans="1:9" ht="43.2" hidden="1" customHeight="1" outlineLevel="1" x14ac:dyDescent="0.3">
      <c r="A12" s="118"/>
      <c r="B12" s="48" t="str">
        <f>IF(B3="Teaching (Lec)",'M-Setup'!$B$10,
IF(B3="Teaching (Lab)",'M-Setup'!$F$10,
IF(B3="Social-Common",'M-Setup'!$J$10,
IF(B3="Library-Study",'M-Setup'!$N$10,
IF(B3="External",'M-Setup'!$R$10,
IF(B3="WC Facility",'M-Setup'!$V$10," "))))))</f>
        <v xml:space="preserve"> </v>
      </c>
      <c r="C12" s="45" t="str">
        <f>IF(B3="Teaching (Lec)", 'M-Setup'!$C$10,
IF(B3="Teaching (Lab)", 'M-Setup'!$G$10,
IF(B3="Social-Common", 'M-Setup'!$K$10,
IF(B3="Library-Study", 'M-Setup'!$O$10,
IF(B3="External", 'M-Setup'!$S$10,
IF(B3="WC Facility",'M-Setup'!$W$10," "))))))</f>
        <v xml:space="preserve"> </v>
      </c>
      <c r="D12" s="44" t="str">
        <f>IF(B3="Teaching (Lec)", 'M-Setup'!$D$10,
IF(B3="Teaching (Lab)", 'M-Setup'!$H$10,
IF(B3="Social-Common", 'M-Setup'!$L$10,
IF(B3="Library-Study", 'M-Setup'!$P$10,
IF(B3="External", 'M-Setup'!$T$10,
IF(B3="WC Facility",'M-Setup'!$X$10," "))))))</f>
        <v xml:space="preserve"> </v>
      </c>
      <c r="E12" s="46"/>
      <c r="F12" s="59"/>
      <c r="G12" s="89"/>
      <c r="H12" s="77"/>
      <c r="I12" s="49"/>
    </row>
    <row r="13" spans="1:9" ht="43.2" hidden="1" customHeight="1" outlineLevel="1" x14ac:dyDescent="0.3">
      <c r="A13" s="118"/>
      <c r="B13" s="48" t="str">
        <f>IF(B3="Teaching (Lec)",'M-Setup'!$B$11,
IF(B3="Teaching (Lab)",'M-Setup'!$F$11,
IF(B3="Social-Common",'M-Setup'!$J$11,
IF(B3="Library-Study",'M-Setup'!$N$11,
IF(B3="External",'M-Setup'!$R$11,
IF(B3="WC Facility",'M-Setup'!$V$11," "))))))</f>
        <v xml:space="preserve"> </v>
      </c>
      <c r="C13" s="45" t="str">
        <f>IF(B3="Teaching (Lec)", 'M-Setup'!$C$11,
IF(B3="Teaching (Lab)", 'M-Setup'!$G$11,
IF(B3="Social-Common", 'M-Setup'!$K$11,
IF(B3="Library-Study", 'M-Setup'!$O$11,
IF(B3="External", 'M-Setup'!$S$11,
IF(B3="WC Facility",'M-Setup'!$W$11," "))))))</f>
        <v xml:space="preserve"> </v>
      </c>
      <c r="D13" s="44" t="str">
        <f>IF(B3="Teaching (Lec)", 'M-Setup'!$D$11,
IF(B3="Teaching (Lab)", 'M-Setup'!$H$11,
IF(B3="Social-Common", 'M-Setup'!$L$11,
IF(B3="Library-Study", 'M-Setup'!$P$11,
IF(B3="External", 'M-Setup'!$T$11,
IF(B3="WC Facility",'M-Setup'!$X$11," "))))))</f>
        <v xml:space="preserve"> </v>
      </c>
      <c r="E13" s="46"/>
      <c r="F13" s="59"/>
      <c r="G13" s="89"/>
      <c r="H13" s="77"/>
      <c r="I13" s="49"/>
    </row>
    <row r="14" spans="1:9" ht="43.2" hidden="1" customHeight="1" outlineLevel="1" x14ac:dyDescent="0.3">
      <c r="A14" s="118"/>
      <c r="B14" s="48" t="str">
        <f>IF(B3="Teaching (Lec)",'M-Setup'!$B$12,
IF(B3="Teaching (Lab)",'M-Setup'!$F$12,
IF(B3="Social-Common",'M-Setup'!$J$12,
IF(B3="Library-Study",'M-Setup'!$N$12,
IF(B3="External",'M-Setup'!$R$12,
IF(B3="WC Facility",'M-Setup'!$V$12," "))))))</f>
        <v xml:space="preserve"> </v>
      </c>
      <c r="C14" s="45" t="str">
        <f>IF(B3="Teaching (Lec)", 'M-Setup'!$C$12,
IF(B3="Teaching (Lab)", 'M-Setup'!$G$12,
IF(B3="Social-Common", 'M-Setup'!$K$12,
IF(B3="Library-Study", 'M-Setup'!$O$12,
IF(B3="External", 'M-Setup'!$S$12,
IF(B3="WC Facility",'M-Setup'!$W$12," "))))))</f>
        <v xml:space="preserve"> </v>
      </c>
      <c r="D14" s="44" t="str">
        <f>IF(B3="Teaching (Lec)", 'M-Setup'!$D$12,
IF(B3="Teaching (Lab)", 'M-Setup'!$H$12,
IF(B3="Social-Common", 'M-Setup'!$L$12,
IF(B3="Library-Study", 'M-Setup'!$P$12,
IF(B3="External", 'M-Setup'!$T$12,
IF(B3="WC Facility",'M-Setup'!$X$12," "))))))</f>
        <v xml:space="preserve"> </v>
      </c>
      <c r="E14" s="46"/>
      <c r="F14" s="59"/>
      <c r="G14" s="89"/>
      <c r="H14" s="77"/>
      <c r="I14" s="49"/>
    </row>
    <row r="15" spans="1:9" ht="43.2" hidden="1" customHeight="1" outlineLevel="1" x14ac:dyDescent="0.3">
      <c r="A15" s="118"/>
      <c r="B15" s="48" t="str">
        <f>IF(B3="Teaching (Lec)",'M-Setup'!$B$13,
IF(B3="Teaching (Lab)",'M-Setup'!$F$13,
IF(B3="Social-Common",'M-Setup'!$J$13,
IF(B3="Library-Study",'M-Setup'!$N$13,
IF(B3="External",'M-Setup'!$R$13,
IF(B3="WC Facility",'M-Setup'!$V$13," "))))))</f>
        <v xml:space="preserve"> </v>
      </c>
      <c r="C15" s="45" t="str">
        <f>IF(B3="Teaching (Lec)", 'M-Setup'!$C$13,
IF(B3="Teaching (Lab)", 'M-Setup'!$G$13,
IF(B3="Social-Common", 'M-Setup'!$K$13,
IF(B3="Library-Study", 'M-Setup'!$O$13,
IF(B3="External", 'M-Setup'!$S$13,
IF(B3="WC Facility",'M-Setup'!$W$13," "))))))</f>
        <v xml:space="preserve"> </v>
      </c>
      <c r="D15" s="44" t="str">
        <f>IF(B3="Teaching (Lec)", 'M-Setup'!$D$13,
IF(B3="Teaching (Lab)", 'M-Setup'!$H$13,
IF(B3="Social-Common", 'M-Setup'!$L$13,
IF(B3="Library-Study", 'M-Setup'!$P$13,
IF(B3="External", 'M-Setup'!$T$13,
IF(B3="WC Facility",'M-Setup'!$X$13," "))))))</f>
        <v xml:space="preserve"> </v>
      </c>
      <c r="E15" s="46"/>
      <c r="F15" s="59"/>
      <c r="G15" s="89"/>
      <c r="H15" s="77"/>
      <c r="I15" s="49"/>
    </row>
    <row r="16" spans="1:9" ht="43.2" hidden="1" customHeight="1" outlineLevel="1" x14ac:dyDescent="0.3">
      <c r="A16" s="118"/>
      <c r="B16" s="48" t="str">
        <f>IF(B3="Teaching (Lec)",'M-Setup'!$B$14,
IF(B3="Teaching (Lab)",'M-Setup'!$F$14,
IF(B3="Social-Common",'M-Setup'!$J$14,
IF(B3="Library-Study",'M-Setup'!$N$14,
IF(B3="External",'M-Setup'!$R$14,
IF(B3="WC Facility",'M-Setup'!$V$14," "))))))</f>
        <v xml:space="preserve"> </v>
      </c>
      <c r="C16" s="45" t="str">
        <f>IF(B3="Teaching (Lec)", 'M-Setup'!$C$14,
IF(B3="Teaching (Lab)", 'M-Setup'!$G$14,
IF(B3="Social-Common", 'M-Setup'!$K$14,
IF(B3="Library-Study", 'M-Setup'!$O$14,
IF(B3="External", 'M-Setup'!$S$14,
IF(B3="WC Facility",'M-Setup'!$W$14," "))))))</f>
        <v xml:space="preserve"> </v>
      </c>
      <c r="D16" s="44" t="str">
        <f>IF(B3="Teaching (Lec)", 'M-Setup'!$D$14,
IF(B3="Teaching (Lab)", 'M-Setup'!$H$14,
IF(B3="Social-Common", 'M-Setup'!$L$14,
IF(B3="Library-Study", 'M-Setup'!$P$14,
IF(B3="External", 'M-Setup'!$T$14,
IF(B3="WC Facility",'M-Setup'!$X$14," "))))))</f>
        <v xml:space="preserve"> </v>
      </c>
      <c r="E16" s="46"/>
      <c r="F16" s="59"/>
      <c r="G16" s="89"/>
      <c r="H16" s="77"/>
      <c r="I16" s="49"/>
    </row>
    <row r="17" spans="1:9" ht="43.2" hidden="1" customHeight="1" outlineLevel="1" x14ac:dyDescent="0.3">
      <c r="A17" s="118"/>
      <c r="B17" s="48" t="str">
        <f>IF(B3="Teaching (Lec)",'M-Setup'!$B$15,
IF(B3="Teaching (Lab)",'M-Setup'!$F$15,
IF(B3="Social-Common",'M-Setup'!$J$15,
IF(B3="Library-Study",'M-Setup'!$N$15,
IF(B3="External",'M-Setup'!$R$15,
IF(B3="WC Facility",'M-Setup'!$V$15," "))))))</f>
        <v xml:space="preserve"> </v>
      </c>
      <c r="C17" s="45" t="str">
        <f>IF(B3="Teaching (Lec)", 'M-Setup'!$C$15,
IF(B3="Teaching (Lab)", 'M-Setup'!$G$15,
IF(B3="Social-Common", 'M-Setup'!$K$15,
IF(B3="Library-Study", 'M-Setup'!$O$15,
IF(B3="External", 'M-Setup'!$S$15,
IF(B3="WC Facility",'M-Setup'!$W$15," "))))))</f>
        <v xml:space="preserve"> </v>
      </c>
      <c r="D17" s="44" t="str">
        <f>IF(B3="Teaching (Lec)", 'M-Setup'!$D$15,
IF(B3="Teaching (Lab)", 'M-Setup'!$H$15,
IF(B3="Social-Common", 'M-Setup'!$L$15,
IF(B3="Library-Study", 'M-Setup'!$P$15,
IF(B3="External", 'M-Setup'!$T$15,
IF(B3="WC Facility",'M-Setup'!$X$15," "))))))</f>
        <v xml:space="preserve"> </v>
      </c>
      <c r="E17" s="46"/>
      <c r="F17" s="59"/>
      <c r="G17" s="89"/>
      <c r="H17" s="77"/>
      <c r="I17" s="49"/>
    </row>
    <row r="18" spans="1:9" ht="43.2" hidden="1" customHeight="1" outlineLevel="1" x14ac:dyDescent="0.3">
      <c r="A18" s="118"/>
      <c r="B18" s="48" t="str">
        <f>IF(B3="Teaching (Lec)",'M-Setup'!$B$16,
IF(B3="Teaching (Lab)",'M-Setup'!$F$16,
IF(B3="Social-Common",'M-Setup'!$J$16,
IF(B3="Library-Study",'M-Setup'!$N$16,
IF(B3="External",'M-Setup'!$R$16,
IF(B3="WC Facility",'M-Setup'!$V$16," "))))))</f>
        <v xml:space="preserve"> </v>
      </c>
      <c r="C18" s="45" t="str">
        <f>IF(B3="Teaching (Lec)", 'M-Setup'!$C$16,
IF(B3="Teaching (Lab)", 'M-Setup'!$G$16,
IF(B3="Social-Common", 'M-Setup'!$K$16,
IF(B3="Library-Study", 'M-Setup'!$O$16,
IF(B3="External", 'M-Setup'!$S$16,
IF(B3="WC Facility",'M-Setup'!$W$16," "))))))</f>
        <v xml:space="preserve"> </v>
      </c>
      <c r="D18" s="44" t="str">
        <f>IF(B3="Teaching (Lec)", 'M-Setup'!$D$16,
IF(B3="Teaching (Lab)", 'M-Setup'!$H$16,
IF(B3="Social-Common", 'M-Setup'!$L$16,
IF(B3="Library-Study", 'M-Setup'!$P$16,
IF(B3="External", 'M-Setup'!$T$16,
IF(B3="WC Facility",'M-Setup'!$X$16," "))))))</f>
        <v xml:space="preserve"> </v>
      </c>
      <c r="E18" s="46"/>
      <c r="F18" s="60"/>
      <c r="G18" s="89"/>
      <c r="H18" s="77"/>
      <c r="I18" s="49"/>
    </row>
    <row r="19" spans="1:9" ht="43.2" hidden="1" customHeight="1" outlineLevel="1" x14ac:dyDescent="0.3">
      <c r="A19" s="118"/>
      <c r="B19" s="48" t="str">
        <f>IF(B3="Teaching (Lec)",'M-Setup'!$B$17,
IF(B3="Teaching (Lab)",'M-Setup'!$F$17,
IF(B3="Social-Common",'M-Setup'!$J$17,
IF(B3="Library-Study",'M-Setup'!$N$17,
IF(B3="External",'M-Setup'!$R$17,
IF(B3="WC Facility",'M-Setup'!$V$17," "))))))</f>
        <v xml:space="preserve"> </v>
      </c>
      <c r="C19" s="45" t="str">
        <f>IF(B3="Teaching (Lec)", 'M-Setup'!$C$17,
IF(B3="Teaching (Lab)", 'M-Setup'!$G$17,
IF(B3="Social-Common", 'M-Setup'!$K$17,
IF(B3="Library-Study", 'M-Setup'!$O$17,
IF(B3="External", 'M-Setup'!$S$17,
IF(B3="WC Facility",'M-Setup'!$W$17," "))))))</f>
        <v xml:space="preserve"> </v>
      </c>
      <c r="D19" s="44" t="str">
        <f>IF(B3="Teaching (Lec)", 'M-Setup'!$D$17,
IF(B3="Teaching (Lab)", 'M-Setup'!$H$17,
IF(B3="Social-Common", 'M-Setup'!$L$17,
IF(B3="Library-Study", 'M-Setup'!$P$17,
IF(B3="External", 'M-Setup'!$T$17,
IF(B3="WC Facility",'M-Setup'!$X$17," "))))))</f>
        <v xml:space="preserve"> </v>
      </c>
      <c r="E19" s="46"/>
      <c r="F19" s="60"/>
      <c r="G19" s="89"/>
      <c r="H19" s="77"/>
      <c r="I19" s="49"/>
    </row>
    <row r="20" spans="1:9" ht="25.8" hidden="1" outlineLevel="1" x14ac:dyDescent="0.3">
      <c r="A20" s="118"/>
      <c r="B20" s="48" t="str">
        <f>IF(B3="Teaching (Lec)",'M-Setup'!$B$18,
IF(B3="Teaching (Lab)",'M-Setup'!$F$18,
IF(B3="Social-Common",'M-Setup'!$J$18,
IF(B3="Library-Study",'M-Setup'!$N$18,
IF(B3="External",'M-Setup'!$R$18,
IF(B3="WC Facility",'M-Setup'!$V$18," "))))))</f>
        <v xml:space="preserve"> </v>
      </c>
      <c r="C20" s="45" t="str">
        <f>IF(B3="Teaching (Lec)", 'M-Setup'!$C$18,
IF(B3="Teaching (Lab)", 'M-Setup'!$G$18,
IF(B3="Social-Common", 'M-Setup'!$K$18,
IF(B3="Library-Study", 'M-Setup'!$O$18,
IF(B3="External", 'M-Setup'!$S$18,
IF(B3="WC Facility",'M-Setup'!$W$18," "))))))</f>
        <v xml:space="preserve"> </v>
      </c>
      <c r="D20" s="44" t="str">
        <f>IF(B3="Teaching (Lec)", 'M-Setup'!$D$18,
IF(B3="Teaching (Lab)", 'M-Setup'!$H$18,
IF(B3="Social-Common", 'M-Setup'!$L$18,
IF(B3="Library-Study", 'M-Setup'!$P$18,
IF(B3="External", 'M-Setup'!$T$18,
IF(B3="WC Facility",'M-Setup'!$X$18," "))))))</f>
        <v xml:space="preserve"> </v>
      </c>
      <c r="E20" s="46"/>
      <c r="F20" s="60"/>
      <c r="G20" s="89"/>
      <c r="H20" s="77"/>
      <c r="I20" s="49"/>
    </row>
    <row r="21" spans="1:9" ht="25.8" hidden="1" outlineLevel="1" x14ac:dyDescent="0.3">
      <c r="A21" s="118"/>
      <c r="B21" s="48" t="str">
        <f>IF(B3="Teaching (Lec)",'M-Setup'!$B$19,
IF(B3="Teaching (Lab)",'M-Setup'!$F$19,
IF(B3="Social-Common",'M-Setup'!$J$19,
IF(B3="Library-Study",'M-Setup'!$N$19,
IF(B3="External",'M-Setup'!$R$19,
IF(B3="WC Facility",'M-Setup'!$V$19," "))))))</f>
        <v xml:space="preserve"> </v>
      </c>
      <c r="C21" s="45" t="str">
        <f>IF(B3="Teaching (Lec)", 'M-Setup'!$C$19,
IF(B3="Teaching (Lab)", 'M-Setup'!$G$19,
IF(B3="Social-Common", 'M-Setup'!$K$19,
IF(B3="Library-Study", 'M-Setup'!$O$19,
IF(B3="External", 'M-Setup'!$S$19,
IF(B3="WC Facility",'M-Setup'!$W$19," "))))))</f>
        <v xml:space="preserve"> </v>
      </c>
      <c r="D21" s="44" t="str">
        <f>IF(B3="Teaching (Lec)", 'M-Setup'!$D$19,
IF(B3="Teaching (Lab)", 'M-Setup'!$H$19,
IF(B3="Social-Common", 'M-Setup'!$L$19,
IF(B3="Library-Study", 'M-Setup'!$P$19,
IF(B3="External", 'M-Setup'!$T$19,
IF(B3="WC Facility",'M-Setup'!$X$19," "))))))</f>
        <v xml:space="preserve"> </v>
      </c>
      <c r="E21" s="46"/>
      <c r="F21" s="60"/>
      <c r="G21" s="89"/>
      <c r="H21" s="77"/>
      <c r="I21" s="49"/>
    </row>
    <row r="22" spans="1:9" ht="26.4" hidden="1" outlineLevel="1" thickBot="1" x14ac:dyDescent="0.35">
      <c r="A22" s="118"/>
      <c r="B22" s="50" t="str">
        <f>IF(B3="Teaching (Lec)",'M-Setup'!$B$20,
IF(B3="Teaching (Lab)",'M-Setup'!$F$20,
IF(B3="Social-Common",'M-Setup'!$J$20,
IF(B3="Library-Study",'M-Setup'!$N$20,
IF(B3="External",'M-Setup'!$R$20,
IF(B3="WC Facility",'M-Setup'!$V$20," "))))))</f>
        <v xml:space="preserve"> </v>
      </c>
      <c r="C22" s="51" t="str">
        <f>IF(B3="Teaching (Lec)", 'M-Setup'!$C$20,
IF(B3="Teaching (Lab)", 'M-Setup'!$G$20,
IF(B3="Social-Common", 'M-Setup'!$K$20,
IF(B3="Library-Study", 'M-Setup'!$O$20,
IF(B3="External", 'M-Setup'!$S$20,
IF(B3="WC Facility",'M-Setup'!$W$20," "))))))</f>
        <v xml:space="preserve"> </v>
      </c>
      <c r="D22" s="52" t="str">
        <f>IF(B3="Teaching (Lec)", 'M-Setup'!$D$20,
IF(B3="Teaching (Lab)", 'M-Setup'!$H$20,
IF(B3="Social-Common", 'M-Setup'!$L$20,
IF(B3="Library-Study", 'M-Setup'!$P$20,
IF(B3="External", 'M-Setup'!$T$20,
IF(B3="WC Facility",'M-Setup'!$X$20," "))))))</f>
        <v xml:space="preserve"> </v>
      </c>
      <c r="E22" s="53"/>
      <c r="F22" s="86"/>
      <c r="G22" s="90"/>
      <c r="H22" s="88"/>
      <c r="I22" s="54"/>
    </row>
    <row r="23" spans="1:9" ht="15" collapsed="1" thickBot="1" x14ac:dyDescent="0.35">
      <c r="A23" s="114">
        <v>2</v>
      </c>
      <c r="B23" s="57"/>
      <c r="C23" s="103"/>
      <c r="D23" s="61" t="str">
        <f>IF(B23="Teaching (Lec)", COUNTA(F27:F40)/14,
IF(B23="Teaching (Lab)", COUNTA(F27:F40)/14,
IF(B23="Social-Common", COUNTA(F27:F35)/9,
IF(B23="Library-Study", COUNTA(F27:F37)/11,
IF(B23="External", COUNTA(F27:F31)/5,
IF(B23="WC Facility", COUNTA(F27:F31)/10, " "))))))</f>
        <v xml:space="preserve"> </v>
      </c>
      <c r="H23" s="91">
        <f>COUNTA(I26:I42)</f>
        <v>0</v>
      </c>
    </row>
    <row r="24" spans="1:9" ht="15" hidden="1" outlineLevel="1" thickBot="1" x14ac:dyDescent="0.35">
      <c r="A24" s="118"/>
      <c r="B24" s="92" t="s">
        <v>52</v>
      </c>
      <c r="C24" s="101"/>
      <c r="D24" s="104"/>
      <c r="E24" s="1"/>
      <c r="F24" s="1"/>
      <c r="G24" s="1"/>
      <c r="H24" s="93"/>
    </row>
    <row r="25" spans="1:9" ht="28.95" hidden="1" customHeight="1" outlineLevel="1" x14ac:dyDescent="0.3">
      <c r="A25" s="118"/>
      <c r="B25" s="32" t="s">
        <v>53</v>
      </c>
      <c r="C25" s="33" t="s">
        <v>54</v>
      </c>
      <c r="D25" s="102" t="s">
        <v>55</v>
      </c>
      <c r="E25" s="185" t="s">
        <v>131</v>
      </c>
      <c r="F25" s="185"/>
      <c r="G25" s="47" t="s">
        <v>57</v>
      </c>
      <c r="H25" s="87" t="s">
        <v>58</v>
      </c>
      <c r="I25" s="47" t="s">
        <v>59</v>
      </c>
    </row>
    <row r="26" spans="1:9" ht="25.8" hidden="1" outlineLevel="1" x14ac:dyDescent="0.3">
      <c r="A26" s="118"/>
      <c r="B26" s="48" t="str">
        <f>IF(B23="Teaching (Lec)",'M-Setup'!$B$4,
IF(B23="Teaching (Lab)",'M-Setup'!$F$4,
IF(B23="Social-Common",'M-Setup'!$J$4,
IF(B23="Library-Study",'M-Setup'!$N$4,
IF(B23="External",'M-Setup'!$R$4,
IF(B23="WC Facility",'M-Setup'!$V$4," "))))))</f>
        <v xml:space="preserve"> </v>
      </c>
      <c r="C26" s="45" t="str">
        <f>IF(B23="Teaching (Lec)", 'M-Setup'!$C$4,
IF(B23="Teaching (Lab)", 'M-Setup'!$G$4,
IF(B23="Social-Common", 'M-Setup'!$K$4,
IF(B23="Library-Study", 'M-Setup'!$O$4,
IF(B23="External", 'M-Setup'!$S$4,
IF(B23="WC Facility",'M-Setup'!$W$4," "))))))</f>
        <v xml:space="preserve"> </v>
      </c>
      <c r="D26" s="44" t="str">
        <f>IF(B23="Teaching (Lec)", 'M-Setup'!$D$4,
IF(B23="Teaching (Lab)", 'M-Setup'!$H$4,
IF(B23="Social-Common", 'M-Setup'!$L$4,
IF(B23="Library-Study", 'M-Setup'!$P$4,
IF(B23="External", 'M-Setup'!$T$4,
IF(B23="WC Facility", 'M-Setup'!$X$4, " "))))))</f>
        <v xml:space="preserve"> </v>
      </c>
      <c r="E26" s="46"/>
      <c r="F26" s="59"/>
      <c r="G26" s="89"/>
      <c r="H26" s="77"/>
      <c r="I26" s="49"/>
    </row>
    <row r="27" spans="1:9" ht="25.8" hidden="1" outlineLevel="1" x14ac:dyDescent="0.3">
      <c r="A27" s="118"/>
      <c r="B27" s="48" t="str">
        <f>IF(B23="Teaching (Lec)",'M-Setup'!$B$5,
IF(B23="Teaching (Lab)",'M-Setup'!$F$5,
IF(B23="Social-Common",'M-Setup'!$J$5,
IF(B23="Library-Study",'M-Setup'!$N$5,
IF(B23="External",'M-Setup'!$R$5,
IF(B23="WC Facility",'M-Setup'!$V$5," "))))))</f>
        <v xml:space="preserve"> </v>
      </c>
      <c r="C27" s="45" t="str">
        <f>IF(B23="Teaching (Lec)", 'M-Setup'!$C$5,
IF(B23="Teaching (Lab)", 'M-Setup'!$G$5,
IF(B23="Social-Common", 'M-Setup'!$K$5,
IF(B23="Library-Study", 'M-Setup'!$O$5,
IF(B23="External", 'M-Setup'!$S$5,
IF(B23="WC Facility",'M-Setup'!$W$5," "))))))</f>
        <v xml:space="preserve"> </v>
      </c>
      <c r="D27" s="44" t="str">
        <f>IF(B23="Teaching (Lec)", 'M-Setup'!$D$5,
IF(B23="Teaching (Lab)", 'M-Setup'!$H$5,
IF(B23="Social-Common", 'M-Setup'!$L$5,
IF(B23="Library-Study", 'M-Setup'!$P$5,
IF(B23="External", 'M-Setup'!$T$5,
IF(B23="WC Facility",'M-Setup'!$X$5," "))))))</f>
        <v xml:space="preserve"> </v>
      </c>
      <c r="E27" s="46"/>
      <c r="F27" s="59"/>
      <c r="G27" s="89"/>
      <c r="H27" s="77"/>
      <c r="I27" s="49"/>
    </row>
    <row r="28" spans="1:9" ht="25.8" hidden="1" outlineLevel="1" x14ac:dyDescent="0.3">
      <c r="A28" s="118"/>
      <c r="B28" s="48" t="str">
        <f>IF(B23="Teaching (Lec)",'M-Setup'!$B$6,
IF(B23="Teaching (Lab)",'M-Setup'!$F$6,
IF(B23="Social-Common",'M-Setup'!$J$6,
IF(B23="Library-Study",'M-Setup'!$N$6,
IF(B23="External",'M-Setup'!$R$6,
IF(B23="WC Facility",'M-Setup'!$V$6," "))))))</f>
        <v xml:space="preserve"> </v>
      </c>
      <c r="C28" s="45" t="str">
        <f>IF(B23="Teaching (Lec)", 'M-Setup'!$C$6,
IF(B23="Teaching (Lab)", 'M-Setup'!$G$6,
IF(B23="Social-Common", 'M-Setup'!$K$6,
IF(B23="Library-Study", 'M-Setup'!$O$6,
IF(B23="External", 'M-Setup'!$S$6,
IF(B23="WC Facility",'M-Setup'!$W$6," "))))))</f>
        <v xml:space="preserve"> </v>
      </c>
      <c r="D28" s="44" t="str">
        <f>IF(B23="Teaching (Lec)", 'M-Setup'!$D$6,
IF(B23="Teaching (Lab)", 'M-Setup'!$H$6,
IF(B23="Social-Common", 'M-Setup'!$L$6,
IF(B23="Library-Study", 'M-Setup'!$P$6,
IF(B23="External", 'M-Setup'!$T$6,
IF(B23="WC Facility",'M-Setup'!$X$6," "))))))</f>
        <v xml:space="preserve"> </v>
      </c>
      <c r="E28" s="46"/>
      <c r="F28" s="59"/>
      <c r="G28" s="89"/>
      <c r="H28" s="77"/>
      <c r="I28" s="49"/>
    </row>
    <row r="29" spans="1:9" ht="25.8" hidden="1" outlineLevel="1" x14ac:dyDescent="0.3">
      <c r="A29" s="118"/>
      <c r="B29" s="48" t="str">
        <f>IF(B23="Teaching (Lec)",'M-Setup'!$B$7,
IF(B23="Teaching (Lab)",'M-Setup'!$F$7,
IF(B23="Social-Common",'M-Setup'!$J$7,
IF(B23="Library-Study",'M-Setup'!$N$7,
IF(B23="External",'M-Setup'!$R$7,
IF(B23="WC Facility",'M-Setup'!$V$7," "))))))</f>
        <v xml:space="preserve"> </v>
      </c>
      <c r="C29" s="45" t="str">
        <f>IF(B23="Teaching (Lec)", 'M-Setup'!$C$7,
IF(B23="Teaching (Lab)", 'M-Setup'!$G$7,
IF(B23="Social-Common", 'M-Setup'!$K$7,
IF(B23="Library-Study", 'M-Setup'!$O$7,
IF(B23="External", 'M-Setup'!$S$7,
IF(B23="WC Facility",'M-Setup'!$W$7," "))))))</f>
        <v xml:space="preserve"> </v>
      </c>
      <c r="D29" s="44" t="str">
        <f>IF(B23="Teaching (Lec)", 'M-Setup'!$D$7,
IF(B23="Teaching (Lab)", 'M-Setup'!$H$7,
IF(B23="Social-Common", 'M-Setup'!$L$7,
IF(B23="Library-Study", 'M-Setup'!$P$7,
IF(B23="External", 'M-Setup'!$T$7,
IF(B23="WC Facility",'M-Setup'!$X$7," "))))))</f>
        <v xml:space="preserve"> </v>
      </c>
      <c r="E29" s="46"/>
      <c r="F29" s="59"/>
      <c r="G29" s="89"/>
      <c r="H29" s="77"/>
      <c r="I29" s="49"/>
    </row>
    <row r="30" spans="1:9" ht="25.8" hidden="1" outlineLevel="1" x14ac:dyDescent="0.3">
      <c r="A30" s="118"/>
      <c r="B30" s="48" t="str">
        <f>IF(B23="Teaching (Lec)",'M-Setup'!$B$8,
IF(B23="Teaching (Lab)",'M-Setup'!$F$8,
IF(B23="Social-Common",'M-Setup'!$J$8,
IF(B23="Library-Study",'M-Setup'!$N$8,
IF(B23="External",'M-Setup'!$R$8,
IF(B23="WC Facility",'M-Setup'!$V$8," "))))))</f>
        <v xml:space="preserve"> </v>
      </c>
      <c r="C30" s="45" t="str">
        <f>IF(B23="Teaching (Lec)", 'M-Setup'!$C$8,
IF(B23="Teaching (Lab)", 'M-Setup'!$G$8,
IF(B23="Social-Common", 'M-Setup'!$K$8,
IF(B23="Library-Study", 'M-Setup'!$O$8,
IF(B23="External", 'M-Setup'!$S$8,
IF(B23="WC Facility",'M-Setup'!$W$8," "))))))</f>
        <v xml:space="preserve"> </v>
      </c>
      <c r="D30" s="44" t="str">
        <f>IF(B23="Teaching (Lec)", 'M-Setup'!$D$8,
IF(B23="Teaching (Lab)", 'M-Setup'!$H$8,
IF(B23="Social-Common", 'M-Setup'!$L$8,
IF(B23="Library-Study", 'M-Setup'!$P$8,
IF(B23="External", 'M-Setup'!$T$8,
IF(B23="WC Facility",'M-Setup'!$X$8," "))))))</f>
        <v xml:space="preserve"> </v>
      </c>
      <c r="E30" s="46"/>
      <c r="F30" s="59"/>
      <c r="G30" s="89"/>
      <c r="H30" s="77"/>
      <c r="I30" s="49"/>
    </row>
    <row r="31" spans="1:9" ht="25.8" hidden="1" outlineLevel="1" x14ac:dyDescent="0.3">
      <c r="A31" s="118"/>
      <c r="B31" s="48" t="str">
        <f>IF(B23="Teaching (Lec)",'M-Setup'!$B$9,
IF(B23="Teaching (Lab)",'M-Setup'!$F$9,
IF(B23="Social-Common",'M-Setup'!$J$9,
IF(B23="Library-Study",'M-Setup'!$N$9,
IF(B23="External",'M-Setup'!$R$9,
IF(B23="WC Facility",'M-Setup'!$V$9," "))))))</f>
        <v xml:space="preserve"> </v>
      </c>
      <c r="C31" s="45" t="str">
        <f>IF(B23="Teaching (Lec)", 'M-Setup'!$C$9,
IF(B23="Teaching (Lab)", 'M-Setup'!$G$9,
IF(B23="Social-Common", 'M-Setup'!$K$9,
IF(B23="Library-Study", 'M-Setup'!$O$9,
IF(B23="External", 'M-Setup'!$S$9,
IF(B23="WC Facility",'M-Setup'!$W$9," "))))))</f>
        <v xml:space="preserve"> </v>
      </c>
      <c r="D31" s="44" t="str">
        <f>IF(B23="Teaching (Lec)", 'M-Setup'!$D$9,
IF(B23="Teaching (Lab)", 'M-Setup'!$H$9,
IF(B23="Social-Common", 'M-Setup'!$L$9,
IF(B23="Library-Study", 'M-Setup'!$P$9,
IF(B23="External", 'M-Setup'!$T$9,
IF(B23="WC Facility",'M-Setup'!$X$9," "))))))</f>
        <v xml:space="preserve"> </v>
      </c>
      <c r="E31" s="46"/>
      <c r="F31" s="59"/>
      <c r="G31" s="89"/>
      <c r="H31" s="77"/>
      <c r="I31" s="49"/>
    </row>
    <row r="32" spans="1:9" ht="25.8" hidden="1" outlineLevel="1" x14ac:dyDescent="0.3">
      <c r="A32" s="118"/>
      <c r="B32" s="48" t="str">
        <f>IF(B23="Teaching (Lec)",'M-Setup'!$B$10,
IF(B23="Teaching (Lab)",'M-Setup'!$F$10,
IF(B23="Social-Common",'M-Setup'!$J$10,
IF(B23="Library-Study",'M-Setup'!$N$10,
IF(B23="External",'M-Setup'!$R$10,
IF(B23="WC Facility",'M-Setup'!$V$10," "))))))</f>
        <v xml:space="preserve"> </v>
      </c>
      <c r="C32" s="45" t="str">
        <f>IF(B23="Teaching (Lec)", 'M-Setup'!$C$10,
IF(B23="Teaching (Lab)", 'M-Setup'!$G$10,
IF(B23="Social-Common", 'M-Setup'!$K$10,
IF(B23="Library-Study", 'M-Setup'!$O$10,
IF(B23="External", 'M-Setup'!$S$10,
IF(B23="WC Facility",'M-Setup'!$W$10," "))))))</f>
        <v xml:space="preserve"> </v>
      </c>
      <c r="D32" s="44" t="str">
        <f>IF(B23="Teaching (Lec)", 'M-Setup'!$D$10,
IF(B23="Teaching (Lab)", 'M-Setup'!$H$10,
IF(B23="Social-Common", 'M-Setup'!$L$10,
IF(B23="Library-Study", 'M-Setup'!$P$10,
IF(B23="External", 'M-Setup'!$T$10,
IF(B23="WC Facility",'M-Setup'!$X$10," "))))))</f>
        <v xml:space="preserve"> </v>
      </c>
      <c r="E32" s="46"/>
      <c r="F32" s="59"/>
      <c r="G32" s="89"/>
      <c r="H32" s="77"/>
      <c r="I32" s="49"/>
    </row>
    <row r="33" spans="1:9" ht="25.8" hidden="1" outlineLevel="1" x14ac:dyDescent="0.3">
      <c r="A33" s="118"/>
      <c r="B33" s="48" t="str">
        <f>IF(B23="Teaching (Lec)",'M-Setup'!$B$11,
IF(B23="Teaching (Lab)",'M-Setup'!$F$11,
IF(B23="Social-Common",'M-Setup'!$J$11,
IF(B23="Library-Study",'M-Setup'!$N$11,
IF(B23="External",'M-Setup'!$R$11,
IF(B23="WC Facility",'M-Setup'!$V$11," "))))))</f>
        <v xml:space="preserve"> </v>
      </c>
      <c r="C33" s="45" t="str">
        <f>IF(B23="Teaching (Lec)", 'M-Setup'!$C$11,
IF(B23="Teaching (Lab)", 'M-Setup'!$G$11,
IF(B23="Social-Common", 'M-Setup'!$K$11,
IF(B23="Library-Study", 'M-Setup'!$O$11,
IF(B23="External", 'M-Setup'!$S$11,
IF(B23="WC Facility",'M-Setup'!$W$11," "))))))</f>
        <v xml:space="preserve"> </v>
      </c>
      <c r="D33" s="44" t="str">
        <f>IF(B23="Teaching (Lec)", 'M-Setup'!$D$11,
IF(B23="Teaching (Lab)", 'M-Setup'!$H$11,
IF(B23="Social-Common", 'M-Setup'!$L$11,
IF(B23="Library-Study", 'M-Setup'!$P$11,
IF(B23="External", 'M-Setup'!$T$11,
IF(B23="WC Facility",'M-Setup'!$X$11," "))))))</f>
        <v xml:space="preserve"> </v>
      </c>
      <c r="E33" s="46"/>
      <c r="F33" s="59"/>
      <c r="G33" s="89"/>
      <c r="H33" s="77"/>
      <c r="I33" s="49"/>
    </row>
    <row r="34" spans="1:9" ht="25.8" hidden="1" outlineLevel="1" x14ac:dyDescent="0.3">
      <c r="A34" s="118"/>
      <c r="B34" s="48" t="str">
        <f>IF(B23="Teaching (Lec)",'M-Setup'!$B$12,
IF(B23="Teaching (Lab)",'M-Setup'!$F$12,
IF(B23="Social-Common",'M-Setup'!$J$12,
IF(B23="Library-Study",'M-Setup'!$N$12,
IF(B23="External",'M-Setup'!$R$12,
IF(B23="WC Facility",'M-Setup'!$V$12," "))))))</f>
        <v xml:space="preserve"> </v>
      </c>
      <c r="C34" s="45" t="str">
        <f>IF(B23="Teaching (Lec)", 'M-Setup'!$C$12,
IF(B23="Teaching (Lab)", 'M-Setup'!$G$12,
IF(B23="Social-Common", 'M-Setup'!$K$12,
IF(B23="Library-Study", 'M-Setup'!$O$12,
IF(B23="External", 'M-Setup'!$S$12,
IF(B23="WC Facility",'M-Setup'!$W$12," "))))))</f>
        <v xml:space="preserve"> </v>
      </c>
      <c r="D34" s="44" t="str">
        <f>IF(B23="Teaching (Lec)", 'M-Setup'!$D$12,
IF(B23="Teaching (Lab)", 'M-Setup'!$H$12,
IF(B23="Social-Common", 'M-Setup'!$L$12,
IF(B23="Library-Study", 'M-Setup'!$P$12,
IF(B23="External", 'M-Setup'!$T$12,
IF(B23="WC Facility",'M-Setup'!$X$12," "))))))</f>
        <v xml:space="preserve"> </v>
      </c>
      <c r="E34" s="46"/>
      <c r="F34" s="59"/>
      <c r="G34" s="89"/>
      <c r="H34" s="77"/>
      <c r="I34" s="49"/>
    </row>
    <row r="35" spans="1:9" ht="25.8" hidden="1" outlineLevel="1" x14ac:dyDescent="0.3">
      <c r="A35" s="118"/>
      <c r="B35" s="48" t="str">
        <f>IF(B23="Teaching (Lec)",'M-Setup'!$B$13,
IF(B23="Teaching (Lab)",'M-Setup'!$F$13,
IF(B23="Social-Common",'M-Setup'!$J$13,
IF(B23="Library-Study",'M-Setup'!$N$13,
IF(B23="External",'M-Setup'!$R$13,
IF(B23="WC Facility",'M-Setup'!$V$13," "))))))</f>
        <v xml:space="preserve"> </v>
      </c>
      <c r="C35" s="45" t="str">
        <f>IF(B23="Teaching (Lec)", 'M-Setup'!$C$13,
IF(B23="Teaching (Lab)", 'M-Setup'!$G$13,
IF(B23="Social-Common", 'M-Setup'!$K$13,
IF(B23="Library-Study", 'M-Setup'!$O$13,
IF(B23="External", 'M-Setup'!$S$13,
IF(B23="WC Facility",'M-Setup'!$W$13," "))))))</f>
        <v xml:space="preserve"> </v>
      </c>
      <c r="D35" s="44" t="str">
        <f>IF(B23="Teaching (Lec)", 'M-Setup'!$D$13,
IF(B23="Teaching (Lab)", 'M-Setup'!$H$13,
IF(B23="Social-Common", 'M-Setup'!$L$13,
IF(B23="Library-Study", 'M-Setup'!$P$13,
IF(B23="External", 'M-Setup'!$T$13,
IF(B23="WC Facility",'M-Setup'!$X$13," "))))))</f>
        <v xml:space="preserve"> </v>
      </c>
      <c r="E35" s="46"/>
      <c r="F35" s="59"/>
      <c r="G35" s="89"/>
      <c r="H35" s="77"/>
      <c r="I35" s="49"/>
    </row>
    <row r="36" spans="1:9" ht="25.8" hidden="1" outlineLevel="1" x14ac:dyDescent="0.3">
      <c r="A36" s="118"/>
      <c r="B36" s="48" t="str">
        <f>IF(B23="Teaching (Lec)",'M-Setup'!$B$14,
IF(B23="Teaching (Lab)",'M-Setup'!$F$14,
IF(B23="Social-Common",'M-Setup'!$J$14,
IF(B23="Library-Study",'M-Setup'!$N$14,
IF(B23="External",'M-Setup'!$R$14,
IF(B23="WC Facility",'M-Setup'!$V$14," "))))))</f>
        <v xml:space="preserve"> </v>
      </c>
      <c r="C36" s="45" t="str">
        <f>IF(B23="Teaching (Lec)", 'M-Setup'!$C$14,
IF(B23="Teaching (Lab)", 'M-Setup'!$G$14,
IF(B23="Social-Common", 'M-Setup'!$K$14,
IF(B23="Library-Study", 'M-Setup'!$O$14,
IF(B23="External", 'M-Setup'!$S$14,
IF(B23="WC Facility",'M-Setup'!$W$14," "))))))</f>
        <v xml:space="preserve"> </v>
      </c>
      <c r="D36" s="44" t="str">
        <f>IF(B23="Teaching (Lec)", 'M-Setup'!$D$14,
IF(B23="Teaching (Lab)", 'M-Setup'!$H$14,
IF(B23="Social-Common", 'M-Setup'!$L$14,
IF(B23="Library-Study", 'M-Setup'!$P$14,
IF(B23="External", 'M-Setup'!$T$14,
IF(B23="WC Facility",'M-Setup'!$X$14," "))))))</f>
        <v xml:space="preserve"> </v>
      </c>
      <c r="E36" s="46"/>
      <c r="F36" s="59"/>
      <c r="G36" s="89"/>
      <c r="H36" s="77"/>
      <c r="I36" s="49"/>
    </row>
    <row r="37" spans="1:9" ht="25.8" hidden="1" outlineLevel="1" x14ac:dyDescent="0.3">
      <c r="A37" s="118"/>
      <c r="B37" s="48" t="str">
        <f>IF(B23="Teaching (Lec)",'M-Setup'!$B$15,
IF(B23="Teaching (Lab)",'M-Setup'!$F$15,
IF(B23="Social-Common",'M-Setup'!$J$15,
IF(B23="Library-Study",'M-Setup'!$N$15,
IF(B23="External",'M-Setup'!$R$15,
IF(B23="WC Facility",'M-Setup'!$V$15," "))))))</f>
        <v xml:space="preserve"> </v>
      </c>
      <c r="C37" s="45" t="str">
        <f>IF(B23="Teaching (Lec)", 'M-Setup'!$C$15,
IF(B23="Teaching (Lab)", 'M-Setup'!$G$15,
IF(B23="Social-Common", 'M-Setup'!$K$15,
IF(B23="Library-Study", 'M-Setup'!$O$15,
IF(B23="External", 'M-Setup'!$S$15,
IF(B23="WC Facility",'M-Setup'!$W$15," "))))))</f>
        <v xml:space="preserve"> </v>
      </c>
      <c r="D37" s="44" t="str">
        <f>IF(B23="Teaching (Lec)", 'M-Setup'!$D$15,
IF(B23="Teaching (Lab)", 'M-Setup'!$H$15,
IF(B23="Social-Common", 'M-Setup'!$L$15,
IF(B23="Library-Study", 'M-Setup'!$P$15,
IF(B23="External", 'M-Setup'!$T$15,
IF(B23="WC Facility",'M-Setup'!$X$15," "))))))</f>
        <v xml:space="preserve"> </v>
      </c>
      <c r="E37" s="46"/>
      <c r="F37" s="59"/>
      <c r="G37" s="89"/>
      <c r="H37" s="77"/>
      <c r="I37" s="49"/>
    </row>
    <row r="38" spans="1:9" ht="25.8" hidden="1" outlineLevel="1" x14ac:dyDescent="0.3">
      <c r="A38" s="118"/>
      <c r="B38" s="48" t="str">
        <f>IF(B23="Teaching (Lec)",'M-Setup'!$B$16,
IF(B23="Teaching (Lab)",'M-Setup'!$F$16,
IF(B23="Social-Common",'M-Setup'!$J$16,
IF(B23="Library-Study",'M-Setup'!$N$16,
IF(B23="External",'M-Setup'!$R$16,
IF(B23="WC Facility",'M-Setup'!$V$16," "))))))</f>
        <v xml:space="preserve"> </v>
      </c>
      <c r="C38" s="45" t="str">
        <f>IF(B23="Teaching (Lec)", 'M-Setup'!$C$16,
IF(B23="Teaching (Lab)", 'M-Setup'!$G$16,
IF(B23="Social-Common", 'M-Setup'!$K$16,
IF(B23="Library-Study", 'M-Setup'!$O$16,
IF(B23="External", 'M-Setup'!$S$16,
IF(B23="WC Facility",'M-Setup'!$W$16," "))))))</f>
        <v xml:space="preserve"> </v>
      </c>
      <c r="D38" s="44" t="str">
        <f>IF(B23="Teaching (Lec)", 'M-Setup'!$D$16,
IF(B23="Teaching (Lab)", 'M-Setup'!$H$16,
IF(B23="Social-Common", 'M-Setup'!$L$16,
IF(B23="Library-Study", 'M-Setup'!$P$16,
IF(B23="External", 'M-Setup'!$T$16,
IF(B23="WC Facility",'M-Setup'!$X$16," "))))))</f>
        <v xml:space="preserve"> </v>
      </c>
      <c r="E38" s="46"/>
      <c r="F38" s="60"/>
      <c r="G38" s="89"/>
      <c r="H38" s="77"/>
      <c r="I38" s="49"/>
    </row>
    <row r="39" spans="1:9" ht="25.8" hidden="1" outlineLevel="1" x14ac:dyDescent="0.3">
      <c r="A39" s="118"/>
      <c r="B39" s="48" t="str">
        <f>IF(B23="Teaching (Lec)",'M-Setup'!$B$17,
IF(B23="Teaching (Lab)",'M-Setup'!$F$17,
IF(B23="Social-Common",'M-Setup'!$J$17,
IF(B23="Library-Study",'M-Setup'!$N$17,
IF(B23="External",'M-Setup'!$R$17,
IF(B23="WC Facility",'M-Setup'!$V$17," "))))))</f>
        <v xml:space="preserve"> </v>
      </c>
      <c r="C39" s="45" t="str">
        <f>IF(B23="Teaching (Lec)", 'M-Setup'!$C$17,
IF(B23="Teaching (Lab)", 'M-Setup'!$G$17,
IF(B23="Social-Common", 'M-Setup'!$K$17,
IF(B23="Library-Study", 'M-Setup'!$O$17,
IF(B23="External", 'M-Setup'!$S$17,
IF(B23="WC Facility",'M-Setup'!$W$17," "))))))</f>
        <v xml:space="preserve"> </v>
      </c>
      <c r="D39" s="44" t="str">
        <f>IF(B23="Teaching (Lec)", 'M-Setup'!$D$17,
IF(B23="Teaching (Lab)", 'M-Setup'!$H$17,
IF(B23="Social-Common", 'M-Setup'!$L$17,
IF(B23="Library-Study", 'M-Setup'!$P$17,
IF(B23="External", 'M-Setup'!$T$17,
IF(B23="WC Facility",'M-Setup'!$X$17," "))))))</f>
        <v xml:space="preserve"> </v>
      </c>
      <c r="E39" s="46"/>
      <c r="F39" s="60"/>
      <c r="G39" s="89"/>
      <c r="H39" s="77"/>
      <c r="I39" s="49"/>
    </row>
    <row r="40" spans="1:9" ht="25.8" hidden="1" outlineLevel="1" x14ac:dyDescent="0.3">
      <c r="A40" s="118"/>
      <c r="B40" s="48" t="str">
        <f>IF(B23="Teaching (Lec)",'M-Setup'!$B$18,
IF(B23="Teaching (Lab)",'M-Setup'!$F$18,
IF(B23="Social-Common",'M-Setup'!$J$18,
IF(B23="Library-Study",'M-Setup'!$N$18,
IF(B23="External",'M-Setup'!$R$18,
IF(B23="WC Facility",'M-Setup'!$V$18," "))))))</f>
        <v xml:space="preserve"> </v>
      </c>
      <c r="C40" s="45" t="str">
        <f>IF(B23="Teaching (Lec)", 'M-Setup'!$C$18,
IF(B23="Teaching (Lab)", 'M-Setup'!$G$18,
IF(B23="Social-Common", 'M-Setup'!$K$18,
IF(B23="Library-Study", 'M-Setup'!$O$18,
IF(B23="External", 'M-Setup'!$S$18,
IF(B23="WC Facility",'M-Setup'!$W$18," "))))))</f>
        <v xml:space="preserve"> </v>
      </c>
      <c r="D40" s="44" t="str">
        <f>IF(B23="Teaching (Lec)", 'M-Setup'!$D$18,
IF(B23="Teaching (Lab)", 'M-Setup'!$H$18,
IF(B23="Social-Common", 'M-Setup'!$L$18,
IF(B23="Library-Study", 'M-Setup'!$P$18,
IF(B23="External", 'M-Setup'!$T$18,
IF(B23="WC Facility",'M-Setup'!$X$18," "))))))</f>
        <v xml:space="preserve"> </v>
      </c>
      <c r="E40" s="46"/>
      <c r="F40" s="60"/>
      <c r="G40" s="89"/>
      <c r="H40" s="77"/>
      <c r="I40" s="49"/>
    </row>
    <row r="41" spans="1:9" ht="25.8" hidden="1" outlineLevel="1" x14ac:dyDescent="0.3">
      <c r="A41" s="118"/>
      <c r="B41" s="48" t="str">
        <f>IF(B23="Teaching (Lec)",'M-Setup'!$B$19,
IF(B23="Teaching (Lab)",'M-Setup'!$F$19,
IF(B23="Social-Common",'M-Setup'!$J$19,
IF(B23="Library-Study",'M-Setup'!$N$19,
IF(B23="External",'M-Setup'!$R$19,
IF(B23="WC Facility",'M-Setup'!$V$19," "))))))</f>
        <v xml:space="preserve"> </v>
      </c>
      <c r="C41" s="45" t="str">
        <f>IF(B23="Teaching (Lec)", 'M-Setup'!$C$19,
IF(B23="Teaching (Lab)", 'M-Setup'!$G$19,
IF(B23="Social-Common", 'M-Setup'!$K$19,
IF(B23="Library-Study", 'M-Setup'!$O$19,
IF(B23="External", 'M-Setup'!$S$19,
IF(B23="WC Facility",'M-Setup'!$W$19," "))))))</f>
        <v xml:space="preserve"> </v>
      </c>
      <c r="D41" s="44" t="str">
        <f>IF(B23="Teaching (Lec)", 'M-Setup'!$D$19,
IF(B23="Teaching (Lab)", 'M-Setup'!$H$19,
IF(B23="Social-Common", 'M-Setup'!$L$19,
IF(B23="Library-Study", 'M-Setup'!$P$19,
IF(B23="External", 'M-Setup'!$T$19,
IF(B23="WC Facility",'M-Setup'!$X$19," "))))))</f>
        <v xml:space="preserve"> </v>
      </c>
      <c r="E41" s="46"/>
      <c r="F41" s="60"/>
      <c r="G41" s="89"/>
      <c r="H41" s="77"/>
      <c r="I41" s="49"/>
    </row>
    <row r="42" spans="1:9" ht="26.4" hidden="1" outlineLevel="1" thickBot="1" x14ac:dyDescent="0.35">
      <c r="A42" s="118"/>
      <c r="B42" s="50" t="str">
        <f>IF(B23="Teaching (Lec)",'M-Setup'!$B$20,
IF(B23="Teaching (Lab)",'M-Setup'!$F$20,
IF(B23="Social-Common",'M-Setup'!$J$20,
IF(B23="Library-Study",'M-Setup'!$N$20,
IF(B23="External",'M-Setup'!$R$20,
IF(B23="WC Facility",'M-Setup'!$V$20," "))))))</f>
        <v xml:space="preserve"> </v>
      </c>
      <c r="C42" s="51" t="str">
        <f>IF(B23="Teaching (Lec)", 'M-Setup'!$C$20,
IF(B23="Teaching (Lab)", 'M-Setup'!$G$20,
IF(B23="Social-Common", 'M-Setup'!$K$20,
IF(B23="Library-Study", 'M-Setup'!$O$20,
IF(B23="External", 'M-Setup'!$S$20,
IF(B23="WC Facility",'M-Setup'!$W$20," "))))))</f>
        <v xml:space="preserve"> </v>
      </c>
      <c r="D42" s="52" t="str">
        <f>IF(B23="Teaching (Lec)", 'M-Setup'!$D$20,
IF(B23="Teaching (Lab)", 'M-Setup'!$H$20,
IF(B23="Social-Common", 'M-Setup'!$L$20,
IF(B23="Library-Study", 'M-Setup'!$P$20,
IF(B23="External", 'M-Setup'!$T$20,
IF(B23="WC Facility",'M-Setup'!$X$20," "))))))</f>
        <v xml:space="preserve"> </v>
      </c>
      <c r="E42" s="53"/>
      <c r="F42" s="86"/>
      <c r="G42" s="90"/>
      <c r="H42" s="88"/>
      <c r="I42" s="54"/>
    </row>
    <row r="43" spans="1:9" ht="15" collapsed="1" thickBot="1" x14ac:dyDescent="0.35">
      <c r="A43" s="114">
        <v>3</v>
      </c>
      <c r="B43" s="57"/>
      <c r="C43" s="103"/>
      <c r="D43" s="61" t="str">
        <f>IF(B43="Teaching (Lec)", COUNTA(F47:F60)/14,
IF(B43="Teaching (Lab)", COUNTA(F47:F60)/14,
IF(B43="Social-Common", COUNTA(F47:F55)/9,
IF(B43="Library-Study", COUNTA(F47:F57)/11,
IF(B43="External", COUNTA(F47:F51)/5,
IF(B43="WC Facility", COUNTA(F47:F51)/10, " "))))))</f>
        <v xml:space="preserve"> </v>
      </c>
      <c r="H43" s="91">
        <f>COUNTA(I46:I62)</f>
        <v>0</v>
      </c>
    </row>
    <row r="44" spans="1:9" ht="15" hidden="1" customHeight="1" outlineLevel="1" thickBot="1" x14ac:dyDescent="0.35">
      <c r="A44" s="118"/>
      <c r="B44" s="92" t="s">
        <v>52</v>
      </c>
      <c r="C44" s="101"/>
      <c r="D44" s="104"/>
      <c r="E44" s="1"/>
      <c r="F44" s="1"/>
      <c r="G44" s="1"/>
      <c r="H44" s="93"/>
    </row>
    <row r="45" spans="1:9" ht="28.95" hidden="1" customHeight="1" outlineLevel="1" x14ac:dyDescent="0.3">
      <c r="A45" s="118"/>
      <c r="B45" s="32" t="s">
        <v>53</v>
      </c>
      <c r="C45" s="33" t="s">
        <v>54</v>
      </c>
      <c r="D45" s="102" t="s">
        <v>55</v>
      </c>
      <c r="E45" s="185" t="s">
        <v>131</v>
      </c>
      <c r="F45" s="185"/>
      <c r="G45" s="47" t="s">
        <v>57</v>
      </c>
      <c r="H45" s="87" t="s">
        <v>58</v>
      </c>
      <c r="I45" s="47" t="s">
        <v>59</v>
      </c>
    </row>
    <row r="46" spans="1:9" ht="25.95" hidden="1" customHeight="1" outlineLevel="1" x14ac:dyDescent="0.3">
      <c r="A46" s="118"/>
      <c r="B46" s="48" t="str">
        <f>IF(B43="Teaching (Lec)",'M-Setup'!$B$4,
IF(B43="Teaching (Lab)",'M-Setup'!$F$4,
IF(B43="Social-Common",'M-Setup'!$J$4,
IF(B43="Library-Study",'M-Setup'!$N$4,
IF(B43="External",'M-Setup'!$R$4,
IF(B43="WC Facility",'M-Setup'!$V$4," "))))))</f>
        <v xml:space="preserve"> </v>
      </c>
      <c r="C46" s="45" t="str">
        <f>IF(B43="Teaching (Lec)", 'M-Setup'!$C$4,
IF(B43="Teaching (Lab)", 'M-Setup'!$G$4,
IF(B43="Social-Common", 'M-Setup'!$K$4,
IF(B43="Library-Study", 'M-Setup'!$O$4,
IF(B43="External", 'M-Setup'!$S$4,
IF(B43="WC Facility",'M-Setup'!$W$4," "))))))</f>
        <v xml:space="preserve"> </v>
      </c>
      <c r="D46" s="44" t="str">
        <f>IF(B43="Teaching (Lec)", 'M-Setup'!$D$4,
IF(B43="Teaching (Lab)", 'M-Setup'!$H$4,
IF(B43="Social-Common", 'M-Setup'!$L$4,
IF(B43="Library-Study", 'M-Setup'!$P$4,
IF(B43="External", 'M-Setup'!$T$4,
IF(B43="WC Facility", 'M-Setup'!$X$4, " "))))))</f>
        <v xml:space="preserve"> </v>
      </c>
      <c r="E46" s="46"/>
      <c r="F46" s="59"/>
      <c r="G46" s="89"/>
      <c r="H46" s="77"/>
      <c r="I46" s="49"/>
    </row>
    <row r="47" spans="1:9" ht="25.95" hidden="1" customHeight="1" outlineLevel="1" x14ac:dyDescent="0.3">
      <c r="A47" s="118"/>
      <c r="B47" s="48" t="str">
        <f>IF(B43="Teaching (Lec)",'M-Setup'!$B$5,
IF(B43="Teaching (Lab)",'M-Setup'!$F$5,
IF(B43="Social-Common",'M-Setup'!$J$5,
IF(B43="Library-Study",'M-Setup'!$N$5,
IF(B43="External",'M-Setup'!$R$5,
IF(B43="WC Facility",'M-Setup'!$V$5," "))))))</f>
        <v xml:space="preserve"> </v>
      </c>
      <c r="C47" s="45" t="str">
        <f>IF(B43="Teaching (Lec)", 'M-Setup'!$C$5,
IF(B43="Teaching (Lab)", 'M-Setup'!$G$5,
IF(B43="Social-Common", 'M-Setup'!$K$5,
IF(B43="Library-Study", 'M-Setup'!$O$5,
IF(B43="External", 'M-Setup'!$S$5,
IF(B43="WC Facility",'M-Setup'!$W$5," "))))))</f>
        <v xml:space="preserve"> </v>
      </c>
      <c r="D47" s="44" t="str">
        <f>IF(B43="Teaching (Lec)", 'M-Setup'!$D$5,
IF(B43="Teaching (Lab)", 'M-Setup'!$H$5,
IF(B43="Social-Common", 'M-Setup'!$L$5,
IF(B43="Library-Study", 'M-Setup'!$P$5,
IF(B43="External", 'M-Setup'!$T$5,
IF(B43="WC Facility",'M-Setup'!$X$5," "))))))</f>
        <v xml:space="preserve"> </v>
      </c>
      <c r="E47" s="46"/>
      <c r="F47" s="59"/>
      <c r="G47" s="89"/>
      <c r="H47" s="77"/>
      <c r="I47" s="49"/>
    </row>
    <row r="48" spans="1:9" ht="25.95" hidden="1" customHeight="1" outlineLevel="1" x14ac:dyDescent="0.3">
      <c r="A48" s="118"/>
      <c r="B48" s="48" t="str">
        <f>IF(B43="Teaching (Lec)",'M-Setup'!$B$6,
IF(B43="Teaching (Lab)",'M-Setup'!$F$6,
IF(B43="Social-Common",'M-Setup'!$J$6,
IF(B43="Library-Study",'M-Setup'!$N$6,
IF(B43="External",'M-Setup'!$R$6,
IF(B43="WC Facility",'M-Setup'!$V$6," "))))))</f>
        <v xml:space="preserve"> </v>
      </c>
      <c r="C48" s="45" t="str">
        <f>IF(B43="Teaching (Lec)", 'M-Setup'!$C$6,
IF(B43="Teaching (Lab)", 'M-Setup'!$G$6,
IF(B43="Social-Common", 'M-Setup'!$K$6,
IF(B43="Library-Study", 'M-Setup'!$O$6,
IF(B43="External", 'M-Setup'!$S$6,
IF(B43="WC Facility",'M-Setup'!$W$6," "))))))</f>
        <v xml:space="preserve"> </v>
      </c>
      <c r="D48" s="44" t="str">
        <f>IF(B43="Teaching (Lec)", 'M-Setup'!$D$6,
IF(B43="Teaching (Lab)", 'M-Setup'!$H$6,
IF(B43="Social-Common", 'M-Setup'!$L$6,
IF(B43="Library-Study", 'M-Setup'!$P$6,
IF(B43="External", 'M-Setup'!$T$6,
IF(B43="WC Facility",'M-Setup'!$X$6," "))))))</f>
        <v xml:space="preserve"> </v>
      </c>
      <c r="E48" s="46"/>
      <c r="F48" s="59"/>
      <c r="G48" s="89"/>
      <c r="H48" s="77"/>
      <c r="I48" s="49"/>
    </row>
    <row r="49" spans="1:9" ht="25.95" hidden="1" customHeight="1" outlineLevel="1" x14ac:dyDescent="0.3">
      <c r="A49" s="118"/>
      <c r="B49" s="48" t="str">
        <f>IF(B43="Teaching (Lec)",'M-Setup'!$B$7,
IF(B43="Teaching (Lab)",'M-Setup'!$F$7,
IF(B43="Social-Common",'M-Setup'!$J$7,
IF(B43="Library-Study",'M-Setup'!$N$7,
IF(B43="External",'M-Setup'!$R$7,
IF(B43="WC Facility",'M-Setup'!$V$7," "))))))</f>
        <v xml:space="preserve"> </v>
      </c>
      <c r="C49" s="45" t="str">
        <f>IF(B43="Teaching (Lec)", 'M-Setup'!$C$7,
IF(B43="Teaching (Lab)", 'M-Setup'!$G$7,
IF(B43="Social-Common", 'M-Setup'!$K$7,
IF(B43="Library-Study", 'M-Setup'!$O$7,
IF(B43="External", 'M-Setup'!$S$7,
IF(B43="WC Facility",'M-Setup'!$W$7," "))))))</f>
        <v xml:space="preserve"> </v>
      </c>
      <c r="D49" s="44" t="str">
        <f>IF(B43="Teaching (Lec)", 'M-Setup'!$D$7,
IF(B43="Teaching (Lab)", 'M-Setup'!$H$7,
IF(B43="Social-Common", 'M-Setup'!$L$7,
IF(B43="Library-Study", 'M-Setup'!$P$7,
IF(B43="External", 'M-Setup'!$T$7,
IF(B43="WC Facility",'M-Setup'!$X$7," "))))))</f>
        <v xml:space="preserve"> </v>
      </c>
      <c r="E49" s="46"/>
      <c r="F49" s="59"/>
      <c r="G49" s="89"/>
      <c r="H49" s="77"/>
      <c r="I49" s="49"/>
    </row>
    <row r="50" spans="1:9" ht="25.95" hidden="1" customHeight="1" outlineLevel="1" x14ac:dyDescent="0.3">
      <c r="A50" s="118"/>
      <c r="B50" s="48" t="str">
        <f>IF(B43="Teaching (Lec)",'M-Setup'!$B$8,
IF(B43="Teaching (Lab)",'M-Setup'!$F$8,
IF(B43="Social-Common",'M-Setup'!$J$8,
IF(B43="Library-Study",'M-Setup'!$N$8,
IF(B43="External",'M-Setup'!$R$8,
IF(B43="WC Facility",'M-Setup'!$V$8," "))))))</f>
        <v xml:space="preserve"> </v>
      </c>
      <c r="C50" s="45" t="str">
        <f>IF(B43="Teaching (Lec)", 'M-Setup'!$C$8,
IF(B43="Teaching (Lab)", 'M-Setup'!$G$8,
IF(B43="Social-Common", 'M-Setup'!$K$8,
IF(B43="Library-Study", 'M-Setup'!$O$8,
IF(B43="External", 'M-Setup'!$S$8,
IF(B43="WC Facility",'M-Setup'!$W$8," "))))))</f>
        <v xml:space="preserve"> </v>
      </c>
      <c r="D50" s="44" t="str">
        <f>IF(B43="Teaching (Lec)", 'M-Setup'!$D$8,
IF(B43="Teaching (Lab)", 'M-Setup'!$H$8,
IF(B43="Social-Common", 'M-Setup'!$L$8,
IF(B43="Library-Study", 'M-Setup'!$P$8,
IF(B43="External", 'M-Setup'!$T$8,
IF(B43="WC Facility",'M-Setup'!$X$8," "))))))</f>
        <v xml:space="preserve"> </v>
      </c>
      <c r="E50" s="46"/>
      <c r="F50" s="59"/>
      <c r="G50" s="89"/>
      <c r="H50" s="77"/>
      <c r="I50" s="49"/>
    </row>
    <row r="51" spans="1:9" ht="25.95" hidden="1" customHeight="1" outlineLevel="1" x14ac:dyDescent="0.3">
      <c r="A51" s="118"/>
      <c r="B51" s="48" t="str">
        <f>IF(B43="Teaching (Lec)",'M-Setup'!$B$9,
IF(B43="Teaching (Lab)",'M-Setup'!$F$9,
IF(B43="Social-Common",'M-Setup'!$J$9,
IF(B43="Library-Study",'M-Setup'!$N$9,
IF(B43="External",'M-Setup'!$R$9,
IF(B43="WC Facility",'M-Setup'!$V$9," "))))))</f>
        <v xml:space="preserve"> </v>
      </c>
      <c r="C51" s="45" t="str">
        <f>IF(B43="Teaching (Lec)", 'M-Setup'!$C$9,
IF(B43="Teaching (Lab)", 'M-Setup'!$G$9,
IF(B43="Social-Common", 'M-Setup'!$K$9,
IF(B43="Library-Study", 'M-Setup'!$O$9,
IF(B43="External", 'M-Setup'!$S$9,
IF(B43="WC Facility",'M-Setup'!$W$9," "))))))</f>
        <v xml:space="preserve"> </v>
      </c>
      <c r="D51" s="44" t="str">
        <f>IF(B43="Teaching (Lec)", 'M-Setup'!$D$9,
IF(B43="Teaching (Lab)", 'M-Setup'!$H$9,
IF(B43="Social-Common", 'M-Setup'!$L$9,
IF(B43="Library-Study", 'M-Setup'!$P$9,
IF(B43="External", 'M-Setup'!$T$9,
IF(B43="WC Facility",'M-Setup'!$X$9," "))))))</f>
        <v xml:space="preserve"> </v>
      </c>
      <c r="E51" s="46"/>
      <c r="F51" s="59"/>
      <c r="G51" s="89"/>
      <c r="H51" s="77"/>
      <c r="I51" s="49"/>
    </row>
    <row r="52" spans="1:9" ht="25.95" hidden="1" customHeight="1" outlineLevel="1" x14ac:dyDescent="0.3">
      <c r="A52" s="118"/>
      <c r="B52" s="48" t="str">
        <f>IF(B43="Teaching (Lec)",'M-Setup'!$B$10,
IF(B43="Teaching (Lab)",'M-Setup'!$F$10,
IF(B43="Social-Common",'M-Setup'!$J$10,
IF(B43="Library-Study",'M-Setup'!$N$10,
IF(B43="External",'M-Setup'!$R$10,
IF(B43="WC Facility",'M-Setup'!$V$10," "))))))</f>
        <v xml:space="preserve"> </v>
      </c>
      <c r="C52" s="45" t="str">
        <f>IF(B43="Teaching (Lec)", 'M-Setup'!$C$10,
IF(B43="Teaching (Lab)", 'M-Setup'!$G$10,
IF(B43="Social-Common", 'M-Setup'!$K$10,
IF(B43="Library-Study", 'M-Setup'!$O$10,
IF(B43="External", 'M-Setup'!$S$10,
IF(B43="WC Facility",'M-Setup'!$W$10," "))))))</f>
        <v xml:space="preserve"> </v>
      </c>
      <c r="D52" s="44" t="str">
        <f>IF(B43="Teaching (Lec)", 'M-Setup'!$D$10,
IF(B43="Teaching (Lab)", 'M-Setup'!$H$10,
IF(B43="Social-Common", 'M-Setup'!$L$10,
IF(B43="Library-Study", 'M-Setup'!$P$10,
IF(B43="External", 'M-Setup'!$T$10,
IF(B43="WC Facility",'M-Setup'!$X$10," "))))))</f>
        <v xml:space="preserve"> </v>
      </c>
      <c r="E52" s="46"/>
      <c r="F52" s="59"/>
      <c r="G52" s="89"/>
      <c r="H52" s="77"/>
      <c r="I52" s="49"/>
    </row>
    <row r="53" spans="1:9" ht="25.95" hidden="1" customHeight="1" outlineLevel="1" x14ac:dyDescent="0.3">
      <c r="A53" s="118"/>
      <c r="B53" s="48" t="str">
        <f>IF(B43="Teaching (Lec)",'M-Setup'!$B$11,
IF(B43="Teaching (Lab)",'M-Setup'!$F$11,
IF(B43="Social-Common",'M-Setup'!$J$11,
IF(B43="Library-Study",'M-Setup'!$N$11,
IF(B43="External",'M-Setup'!$R$11,
IF(B43="WC Facility",'M-Setup'!$V$11," "))))))</f>
        <v xml:space="preserve"> </v>
      </c>
      <c r="C53" s="45" t="str">
        <f>IF(B43="Teaching (Lec)", 'M-Setup'!$C$11,
IF(B43="Teaching (Lab)", 'M-Setup'!$G$11,
IF(B43="Social-Common", 'M-Setup'!$K$11,
IF(B43="Library-Study", 'M-Setup'!$O$11,
IF(B43="External", 'M-Setup'!$S$11,
IF(B43="WC Facility",'M-Setup'!$W$11," "))))))</f>
        <v xml:space="preserve"> </v>
      </c>
      <c r="D53" s="44" t="str">
        <f>IF(B43="Teaching (Lec)", 'M-Setup'!$D$11,
IF(B43="Teaching (Lab)", 'M-Setup'!$H$11,
IF(B43="Social-Common", 'M-Setup'!$L$11,
IF(B43="Library-Study", 'M-Setup'!$P$11,
IF(B43="External", 'M-Setup'!$T$11,
IF(B43="WC Facility",'M-Setup'!$X$11," "))))))</f>
        <v xml:space="preserve"> </v>
      </c>
      <c r="E53" s="46"/>
      <c r="F53" s="59"/>
      <c r="G53" s="89"/>
      <c r="H53" s="77"/>
      <c r="I53" s="49"/>
    </row>
    <row r="54" spans="1:9" ht="25.95" hidden="1" customHeight="1" outlineLevel="1" x14ac:dyDescent="0.3">
      <c r="A54" s="118"/>
      <c r="B54" s="48" t="str">
        <f>IF(B43="Teaching (Lec)",'M-Setup'!$B$12,
IF(B43="Teaching (Lab)",'M-Setup'!$F$12,
IF(B43="Social-Common",'M-Setup'!$J$12,
IF(B43="Library-Study",'M-Setup'!$N$12,
IF(B43="External",'M-Setup'!$R$12,
IF(B43="WC Facility",'M-Setup'!$V$12," "))))))</f>
        <v xml:space="preserve"> </v>
      </c>
      <c r="C54" s="45" t="str">
        <f>IF(B43="Teaching (Lec)", 'M-Setup'!$C$12,
IF(B43="Teaching (Lab)", 'M-Setup'!$G$12,
IF(B43="Social-Common", 'M-Setup'!$K$12,
IF(B43="Library-Study", 'M-Setup'!$O$12,
IF(B43="External", 'M-Setup'!$S$12,
IF(B43="WC Facility",'M-Setup'!$W$12," "))))))</f>
        <v xml:space="preserve"> </v>
      </c>
      <c r="D54" s="44" t="str">
        <f>IF(B43="Teaching (Lec)", 'M-Setup'!$D$12,
IF(B43="Teaching (Lab)", 'M-Setup'!$H$12,
IF(B43="Social-Common", 'M-Setup'!$L$12,
IF(B43="Library-Study", 'M-Setup'!$P$12,
IF(B43="External", 'M-Setup'!$T$12,
IF(B43="WC Facility",'M-Setup'!$X$12," "))))))</f>
        <v xml:space="preserve"> </v>
      </c>
      <c r="E54" s="46"/>
      <c r="F54" s="59"/>
      <c r="G54" s="89"/>
      <c r="H54" s="77"/>
      <c r="I54" s="49"/>
    </row>
    <row r="55" spans="1:9" ht="25.95" hidden="1" customHeight="1" outlineLevel="1" x14ac:dyDescent="0.3">
      <c r="A55" s="118"/>
      <c r="B55" s="48" t="str">
        <f>IF(B43="Teaching (Lec)",'M-Setup'!$B$13,
IF(B43="Teaching (Lab)",'M-Setup'!$F$13,
IF(B43="Social-Common",'M-Setup'!$J$13,
IF(B43="Library-Study",'M-Setup'!$N$13,
IF(B43="External",'M-Setup'!$R$13,
IF(B43="WC Facility",'M-Setup'!$V$13," "))))))</f>
        <v xml:space="preserve"> </v>
      </c>
      <c r="C55" s="45" t="str">
        <f>IF(B43="Teaching (Lec)", 'M-Setup'!$C$13,
IF(B43="Teaching (Lab)", 'M-Setup'!$G$13,
IF(B43="Social-Common", 'M-Setup'!$K$13,
IF(B43="Library-Study", 'M-Setup'!$O$13,
IF(B43="External", 'M-Setup'!$S$13,
IF(B43="WC Facility",'M-Setup'!$W$13," "))))))</f>
        <v xml:space="preserve"> </v>
      </c>
      <c r="D55" s="44" t="str">
        <f>IF(B43="Teaching (Lec)", 'M-Setup'!$D$13,
IF(B43="Teaching (Lab)", 'M-Setup'!$H$13,
IF(B43="Social-Common", 'M-Setup'!$L$13,
IF(B43="Library-Study", 'M-Setup'!$P$13,
IF(B43="External", 'M-Setup'!$T$13,
IF(B43="WC Facility",'M-Setup'!$X$13," "))))))</f>
        <v xml:space="preserve"> </v>
      </c>
      <c r="E55" s="46"/>
      <c r="F55" s="59"/>
      <c r="G55" s="89"/>
      <c r="H55" s="77"/>
      <c r="I55" s="49"/>
    </row>
    <row r="56" spans="1:9" ht="25.95" hidden="1" customHeight="1" outlineLevel="1" x14ac:dyDescent="0.3">
      <c r="A56" s="118"/>
      <c r="B56" s="48" t="str">
        <f>IF(B43="Teaching (Lec)",'M-Setup'!$B$14,
IF(B43="Teaching (Lab)",'M-Setup'!$F$14,
IF(B43="Social-Common",'M-Setup'!$J$14,
IF(B43="Library-Study",'M-Setup'!$N$14,
IF(B43="External",'M-Setup'!$R$14,
IF(B43="WC Facility",'M-Setup'!$V$14," "))))))</f>
        <v xml:space="preserve"> </v>
      </c>
      <c r="C56" s="45" t="str">
        <f>IF(B43="Teaching (Lec)", 'M-Setup'!$C$14,
IF(B43="Teaching (Lab)", 'M-Setup'!$G$14,
IF(B43="Social-Common", 'M-Setup'!$K$14,
IF(B43="Library-Study", 'M-Setup'!$O$14,
IF(B43="External", 'M-Setup'!$S$14,
IF(B43="WC Facility",'M-Setup'!$W$14," "))))))</f>
        <v xml:space="preserve"> </v>
      </c>
      <c r="D56" s="44" t="str">
        <f>IF(B43="Teaching (Lec)", 'M-Setup'!$D$14,
IF(B43="Teaching (Lab)", 'M-Setup'!$H$14,
IF(B43="Social-Common", 'M-Setup'!$L$14,
IF(B43="Library-Study", 'M-Setup'!$P$14,
IF(B43="External", 'M-Setup'!$T$14,
IF(B43="WC Facility",'M-Setup'!$X$14," "))))))</f>
        <v xml:space="preserve"> </v>
      </c>
      <c r="E56" s="46"/>
      <c r="F56" s="59"/>
      <c r="G56" s="89"/>
      <c r="H56" s="77"/>
      <c r="I56" s="49"/>
    </row>
    <row r="57" spans="1:9" ht="25.95" hidden="1" customHeight="1" outlineLevel="1" x14ac:dyDescent="0.3">
      <c r="A57" s="118"/>
      <c r="B57" s="48" t="str">
        <f>IF(B43="Teaching (Lec)",'M-Setup'!$B$15,
IF(B43="Teaching (Lab)",'M-Setup'!$F$15,
IF(B43="Social-Common",'M-Setup'!$J$15,
IF(B43="Library-Study",'M-Setup'!$N$15,
IF(B43="External",'M-Setup'!$R$15,
IF(B43="WC Facility",'M-Setup'!$V$15," "))))))</f>
        <v xml:space="preserve"> </v>
      </c>
      <c r="C57" s="45" t="str">
        <f>IF(B43="Teaching (Lec)", 'M-Setup'!$C$15,
IF(B43="Teaching (Lab)", 'M-Setup'!$G$15,
IF(B43="Social-Common", 'M-Setup'!$K$15,
IF(B43="Library-Study", 'M-Setup'!$O$15,
IF(B43="External", 'M-Setup'!$S$15,
IF(B43="WC Facility",'M-Setup'!$W$15," "))))))</f>
        <v xml:space="preserve"> </v>
      </c>
      <c r="D57" s="44" t="str">
        <f>IF(B43="Teaching (Lec)", 'M-Setup'!$D$15,
IF(B43="Teaching (Lab)", 'M-Setup'!$H$15,
IF(B43="Social-Common", 'M-Setup'!$L$15,
IF(B43="Library-Study", 'M-Setup'!$P$15,
IF(B43="External", 'M-Setup'!$T$15,
IF(B43="WC Facility",'M-Setup'!$X$15," "))))))</f>
        <v xml:space="preserve"> </v>
      </c>
      <c r="E57" s="46"/>
      <c r="F57" s="59"/>
      <c r="G57" s="89"/>
      <c r="H57" s="77"/>
      <c r="I57" s="49"/>
    </row>
    <row r="58" spans="1:9" ht="25.95" hidden="1" customHeight="1" outlineLevel="1" x14ac:dyDescent="0.3">
      <c r="A58" s="118"/>
      <c r="B58" s="48" t="str">
        <f>IF(B43="Teaching (Lec)",'M-Setup'!$B$16,
IF(B43="Teaching (Lab)",'M-Setup'!$F$16,
IF(B43="Social-Common",'M-Setup'!$J$16,
IF(B43="Library-Study",'M-Setup'!$N$16,
IF(B43="External",'M-Setup'!$R$16,
IF(B43="WC Facility",'M-Setup'!$V$16," "))))))</f>
        <v xml:space="preserve"> </v>
      </c>
      <c r="C58" s="45" t="str">
        <f>IF(B43="Teaching (Lec)", 'M-Setup'!$C$16,
IF(B43="Teaching (Lab)", 'M-Setup'!$G$16,
IF(B43="Social-Common", 'M-Setup'!$K$16,
IF(B43="Library-Study", 'M-Setup'!$O$16,
IF(B43="External", 'M-Setup'!$S$16,
IF(B43="WC Facility",'M-Setup'!$W$16," "))))))</f>
        <v xml:space="preserve"> </v>
      </c>
      <c r="D58" s="44" t="str">
        <f>IF(B43="Teaching (Lec)", 'M-Setup'!$D$16,
IF(B43="Teaching (Lab)", 'M-Setup'!$H$16,
IF(B43="Social-Common", 'M-Setup'!$L$16,
IF(B43="Library-Study", 'M-Setup'!$P$16,
IF(B43="External", 'M-Setup'!$T$16,
IF(B43="WC Facility",'M-Setup'!$X$16," "))))))</f>
        <v xml:space="preserve"> </v>
      </c>
      <c r="E58" s="46"/>
      <c r="F58" s="60"/>
      <c r="G58" s="89"/>
      <c r="H58" s="77"/>
      <c r="I58" s="49"/>
    </row>
    <row r="59" spans="1:9" ht="25.95" hidden="1" customHeight="1" outlineLevel="1" x14ac:dyDescent="0.3">
      <c r="A59" s="118"/>
      <c r="B59" s="48" t="str">
        <f>IF(B43="Teaching (Lec)",'M-Setup'!$B$17,
IF(B43="Teaching (Lab)",'M-Setup'!$F$17,
IF(B43="Social-Common",'M-Setup'!$J$17,
IF(B43="Library-Study",'M-Setup'!$N$17,
IF(B43="External",'M-Setup'!$R$17,
IF(B43="WC Facility",'M-Setup'!$V$17," "))))))</f>
        <v xml:space="preserve"> </v>
      </c>
      <c r="C59" s="45" t="str">
        <f>IF(B43="Teaching (Lec)", 'M-Setup'!$C$17,
IF(B43="Teaching (Lab)", 'M-Setup'!$G$17,
IF(B43="Social-Common", 'M-Setup'!$K$17,
IF(B43="Library-Study", 'M-Setup'!$O$17,
IF(B43="External", 'M-Setup'!$S$17,
IF(B43="WC Facility",'M-Setup'!$W$17," "))))))</f>
        <v xml:space="preserve"> </v>
      </c>
      <c r="D59" s="44" t="str">
        <f>IF(B43="Teaching (Lec)", 'M-Setup'!$D$17,
IF(B43="Teaching (Lab)", 'M-Setup'!$H$17,
IF(B43="Social-Common", 'M-Setup'!$L$17,
IF(B43="Library-Study", 'M-Setup'!$P$17,
IF(B43="External", 'M-Setup'!$T$17,
IF(B43="WC Facility",'M-Setup'!$X$17," "))))))</f>
        <v xml:space="preserve"> </v>
      </c>
      <c r="E59" s="46"/>
      <c r="F59" s="60"/>
      <c r="G59" s="89"/>
      <c r="H59" s="77"/>
      <c r="I59" s="49"/>
    </row>
    <row r="60" spans="1:9" ht="25.95" hidden="1" customHeight="1" outlineLevel="1" x14ac:dyDescent="0.3">
      <c r="A60" s="118"/>
      <c r="B60" s="48" t="str">
        <f>IF(B43="Teaching (Lec)",'M-Setup'!$B$18,
IF(B43="Teaching (Lab)",'M-Setup'!$F$18,
IF(B43="Social-Common",'M-Setup'!$J$18,
IF(B43="Library-Study",'M-Setup'!$N$18,
IF(B43="External",'M-Setup'!$R$18,
IF(B43="WC Facility",'M-Setup'!$V$18," "))))))</f>
        <v xml:space="preserve"> </v>
      </c>
      <c r="C60" s="45" t="str">
        <f>IF(B43="Teaching (Lec)", 'M-Setup'!$C$18,
IF(B43="Teaching (Lab)", 'M-Setup'!$G$18,
IF(B43="Social-Common", 'M-Setup'!$K$18,
IF(B43="Library-Study", 'M-Setup'!$O$18,
IF(B43="External", 'M-Setup'!$S$18,
IF(B43="WC Facility",'M-Setup'!$W$18," "))))))</f>
        <v xml:space="preserve"> </v>
      </c>
      <c r="D60" s="44" t="str">
        <f>IF(B43="Teaching (Lec)", 'M-Setup'!$D$18,
IF(B43="Teaching (Lab)", 'M-Setup'!$H$18,
IF(B43="Social-Common", 'M-Setup'!$L$18,
IF(B43="Library-Study", 'M-Setup'!$P$18,
IF(B43="External", 'M-Setup'!$T$18,
IF(B43="WC Facility",'M-Setup'!$X$18," "))))))</f>
        <v xml:space="preserve"> </v>
      </c>
      <c r="E60" s="46"/>
      <c r="F60" s="60"/>
      <c r="G60" s="89"/>
      <c r="H60" s="77"/>
      <c r="I60" s="49"/>
    </row>
    <row r="61" spans="1:9" ht="25.95" hidden="1" customHeight="1" outlineLevel="1" x14ac:dyDescent="0.3">
      <c r="A61" s="118"/>
      <c r="B61" s="48" t="str">
        <f>IF(B43="Teaching (Lec)",'M-Setup'!$B$19,
IF(B43="Teaching (Lab)",'M-Setup'!$F$19,
IF(B43="Social-Common",'M-Setup'!$J$19,
IF(B43="Library-Study",'M-Setup'!$N$19,
IF(B43="External",'M-Setup'!$R$19,
IF(B43="WC Facility",'M-Setup'!$V$19," "))))))</f>
        <v xml:space="preserve"> </v>
      </c>
      <c r="C61" s="45" t="str">
        <f>IF(B43="Teaching (Lec)", 'M-Setup'!$C$19,
IF(B43="Teaching (Lab)", 'M-Setup'!$G$19,
IF(B43="Social-Common", 'M-Setup'!$K$19,
IF(B43="Library-Study", 'M-Setup'!$O$19,
IF(B43="External", 'M-Setup'!$S$19,
IF(B43="WC Facility",'M-Setup'!$W$19," "))))))</f>
        <v xml:space="preserve"> </v>
      </c>
      <c r="D61" s="44" t="str">
        <f>IF(B43="Teaching (Lec)", 'M-Setup'!$D$19,
IF(B43="Teaching (Lab)", 'M-Setup'!$H$19,
IF(B43="Social-Common", 'M-Setup'!$L$19,
IF(B43="Library-Study", 'M-Setup'!$P$19,
IF(B43="External", 'M-Setup'!$T$19,
IF(B43="WC Facility",'M-Setup'!$X$19," "))))))</f>
        <v xml:space="preserve"> </v>
      </c>
      <c r="E61" s="46"/>
      <c r="F61" s="60"/>
      <c r="G61" s="89"/>
      <c r="H61" s="77"/>
      <c r="I61" s="49"/>
    </row>
    <row r="62" spans="1:9" ht="26.4" hidden="1" customHeight="1" outlineLevel="1" thickBot="1" x14ac:dyDescent="0.35">
      <c r="A62" s="118"/>
      <c r="B62" s="50" t="str">
        <f>IF(B43="Teaching (Lec)",'M-Setup'!$B$20,
IF(B43="Teaching (Lab)",'M-Setup'!$F$20,
IF(B43="Social-Common",'M-Setup'!$J$20,
IF(B43="Library-Study",'M-Setup'!$N$20,
IF(B43="External",'M-Setup'!$R$20,
IF(B43="WC Facility",'M-Setup'!$V$20," "))))))</f>
        <v xml:space="preserve"> </v>
      </c>
      <c r="C62" s="51" t="str">
        <f>IF(B43="Teaching (Lec)", 'M-Setup'!$C$20,
IF(B43="Teaching (Lab)", 'M-Setup'!$G$20,
IF(B43="Social-Common", 'M-Setup'!$K$20,
IF(B43="Library-Study", 'M-Setup'!$O$20,
IF(B43="External", 'M-Setup'!$S$20,
IF(B43="WC Facility",'M-Setup'!$W$20," "))))))</f>
        <v xml:space="preserve"> </v>
      </c>
      <c r="D62" s="52" t="str">
        <f>IF(B43="Teaching (Lec)", 'M-Setup'!$D$20,
IF(B43="Teaching (Lab)", 'M-Setup'!$H$20,
IF(B43="Social-Common", 'M-Setup'!$L$20,
IF(B43="Library-Study", 'M-Setup'!$P$20,
IF(B43="External", 'M-Setup'!$T$20,
IF(B43="WC Facility",'M-Setup'!$X$20," "))))))</f>
        <v xml:space="preserve"> </v>
      </c>
      <c r="E62" s="53"/>
      <c r="F62" s="86"/>
      <c r="G62" s="90"/>
      <c r="H62" s="88"/>
      <c r="I62" s="54"/>
    </row>
    <row r="63" spans="1:9" ht="15" collapsed="1" thickBot="1" x14ac:dyDescent="0.35">
      <c r="A63" s="114">
        <v>4</v>
      </c>
      <c r="B63" s="57"/>
      <c r="C63" s="103"/>
      <c r="D63" s="61" t="str">
        <f>IF(B63="Teaching (Lec)", COUNTA(F67:F80)/14,
IF(B63="Teaching (Lab)", COUNTA(F67:F80)/14,
IF(B63="Social-Common", COUNTA(F67:F75)/9,
IF(B63="Library-Study", COUNTA(F67:F77)/11,
IF(B63="External", COUNTA(F67:F71)/5,
IF(B63="WC Facility", COUNTA(F67:F71)/10, " "))))))</f>
        <v xml:space="preserve"> </v>
      </c>
      <c r="H63" s="91">
        <f>COUNTA(I66:I82)</f>
        <v>0</v>
      </c>
    </row>
    <row r="64" spans="1:9" ht="15" hidden="1" customHeight="1" outlineLevel="1" thickBot="1" x14ac:dyDescent="0.35">
      <c r="A64" s="118"/>
      <c r="B64" s="92" t="s">
        <v>52</v>
      </c>
      <c r="C64" s="101"/>
      <c r="D64" s="104"/>
      <c r="E64" s="1"/>
      <c r="F64" s="1"/>
      <c r="G64" s="1"/>
      <c r="H64" s="93"/>
    </row>
    <row r="65" spans="1:9" ht="28.95" hidden="1" customHeight="1" outlineLevel="1" x14ac:dyDescent="0.3">
      <c r="A65" s="118"/>
      <c r="B65" s="32" t="s">
        <v>53</v>
      </c>
      <c r="C65" s="33" t="s">
        <v>54</v>
      </c>
      <c r="D65" s="102" t="s">
        <v>55</v>
      </c>
      <c r="E65" s="185" t="s">
        <v>131</v>
      </c>
      <c r="F65" s="185"/>
      <c r="G65" s="47" t="s">
        <v>57</v>
      </c>
      <c r="H65" s="87" t="s">
        <v>58</v>
      </c>
      <c r="I65" s="47" t="s">
        <v>59</v>
      </c>
    </row>
    <row r="66" spans="1:9" ht="25.95" hidden="1" customHeight="1" outlineLevel="1" x14ac:dyDescent="0.3">
      <c r="A66" s="118"/>
      <c r="B66" s="48" t="str">
        <f>IF(B63="Teaching (Lec)",'M-Setup'!$B$4,
IF(B63="Teaching (Lab)",'M-Setup'!$F$4,
IF(B63="Social-Common",'M-Setup'!$J$4,
IF(B63="Library-Study",'M-Setup'!$N$4,
IF(B63="External",'M-Setup'!$R$4,
IF(B63="WC Facility",'M-Setup'!$V$4," "))))))</f>
        <v xml:space="preserve"> </v>
      </c>
      <c r="C66" s="45" t="str">
        <f>IF(B63="Teaching (Lec)", 'M-Setup'!$C$4,
IF(B63="Teaching (Lab)", 'M-Setup'!$G$4,
IF(B63="Social-Common", 'M-Setup'!$K$4,
IF(B63="Library-Study", 'M-Setup'!$O$4,
IF(B63="External", 'M-Setup'!$S$4,
IF(B63="WC Facility",'M-Setup'!$W$4," "))))))</f>
        <v xml:space="preserve"> </v>
      </c>
      <c r="D66" s="44" t="str">
        <f>IF(B63="Teaching (Lec)", 'M-Setup'!$D$4,
IF(B63="Teaching (Lab)", 'M-Setup'!$H$4,
IF(B63="Social-Common", 'M-Setup'!$L$4,
IF(B63="Library-Study", 'M-Setup'!$P$4,
IF(B63="External", 'M-Setup'!$T$4,
IF(B63="WC Facility", 'M-Setup'!$X$4, " "))))))</f>
        <v xml:space="preserve"> </v>
      </c>
      <c r="E66" s="46"/>
      <c r="F66" s="59"/>
      <c r="G66" s="89"/>
      <c r="H66" s="77"/>
      <c r="I66" s="49"/>
    </row>
    <row r="67" spans="1:9" ht="25.95" hidden="1" customHeight="1" outlineLevel="1" x14ac:dyDescent="0.3">
      <c r="A67" s="118"/>
      <c r="B67" s="48" t="str">
        <f>IF(B63="Teaching (Lec)",'M-Setup'!$B$5,
IF(B63="Teaching (Lab)",'M-Setup'!$F$5,
IF(B63="Social-Common",'M-Setup'!$J$5,
IF(B63="Library-Study",'M-Setup'!$N$5,
IF(B63="External",'M-Setup'!$R$5,
IF(B63="WC Facility",'M-Setup'!$V$5," "))))))</f>
        <v xml:space="preserve"> </v>
      </c>
      <c r="C67" s="45" t="str">
        <f>IF(B63="Teaching (Lec)", 'M-Setup'!$C$5,
IF(B63="Teaching (Lab)", 'M-Setup'!$G$5,
IF(B63="Social-Common", 'M-Setup'!$K$5,
IF(B63="Library-Study", 'M-Setup'!$O$5,
IF(B63="External", 'M-Setup'!$S$5,
IF(B63="WC Facility",'M-Setup'!$W$5," "))))))</f>
        <v xml:space="preserve"> </v>
      </c>
      <c r="D67" s="44" t="str">
        <f>IF(B63="Teaching (Lec)", 'M-Setup'!$D$5,
IF(B63="Teaching (Lab)", 'M-Setup'!$H$5,
IF(B63="Social-Common", 'M-Setup'!$L$5,
IF(B63="Library-Study", 'M-Setup'!$P$5,
IF(B63="External", 'M-Setup'!$T$5,
IF(B63="WC Facility",'M-Setup'!$X$5," "))))))</f>
        <v xml:space="preserve"> </v>
      </c>
      <c r="E67" s="46"/>
      <c r="F67" s="59"/>
      <c r="G67" s="89"/>
      <c r="H67" s="77"/>
      <c r="I67" s="49"/>
    </row>
    <row r="68" spans="1:9" ht="25.95" hidden="1" customHeight="1" outlineLevel="1" x14ac:dyDescent="0.3">
      <c r="A68" s="118"/>
      <c r="B68" s="48" t="str">
        <f>IF(B63="Teaching (Lec)",'M-Setup'!$B$6,
IF(B63="Teaching (Lab)",'M-Setup'!$F$6,
IF(B63="Social-Common",'M-Setup'!$J$6,
IF(B63="Library-Study",'M-Setup'!$N$6,
IF(B63="External",'M-Setup'!$R$6,
IF(B63="WC Facility",'M-Setup'!$V$6," "))))))</f>
        <v xml:space="preserve"> </v>
      </c>
      <c r="C68" s="45" t="str">
        <f>IF(B63="Teaching (Lec)", 'M-Setup'!$C$6,
IF(B63="Teaching (Lab)", 'M-Setup'!$G$6,
IF(B63="Social-Common", 'M-Setup'!$K$6,
IF(B63="Library-Study", 'M-Setup'!$O$6,
IF(B63="External", 'M-Setup'!$S$6,
IF(B63="WC Facility",'M-Setup'!$W$6," "))))))</f>
        <v xml:space="preserve"> </v>
      </c>
      <c r="D68" s="44" t="str">
        <f>IF(B63="Teaching (Lec)", 'M-Setup'!$D$6,
IF(B63="Teaching (Lab)", 'M-Setup'!$H$6,
IF(B63="Social-Common", 'M-Setup'!$L$6,
IF(B63="Library-Study", 'M-Setup'!$P$6,
IF(B63="External", 'M-Setup'!$T$6,
IF(B63="WC Facility",'M-Setup'!$X$6," "))))))</f>
        <v xml:space="preserve"> </v>
      </c>
      <c r="E68" s="46"/>
      <c r="F68" s="59"/>
      <c r="G68" s="89"/>
      <c r="H68" s="77"/>
      <c r="I68" s="49"/>
    </row>
    <row r="69" spans="1:9" ht="25.95" hidden="1" customHeight="1" outlineLevel="1" x14ac:dyDescent="0.3">
      <c r="A69" s="118"/>
      <c r="B69" s="48" t="str">
        <f>IF(B63="Teaching (Lec)",'M-Setup'!$B$7,
IF(B63="Teaching (Lab)",'M-Setup'!$F$7,
IF(B63="Social-Common",'M-Setup'!$J$7,
IF(B63="Library-Study",'M-Setup'!$N$7,
IF(B63="External",'M-Setup'!$R$7,
IF(B63="WC Facility",'M-Setup'!$V$7," "))))))</f>
        <v xml:space="preserve"> </v>
      </c>
      <c r="C69" s="45" t="str">
        <f>IF(B63="Teaching (Lec)", 'M-Setup'!$C$7,
IF(B63="Teaching (Lab)", 'M-Setup'!$G$7,
IF(B63="Social-Common", 'M-Setup'!$K$7,
IF(B63="Library-Study", 'M-Setup'!$O$7,
IF(B63="External", 'M-Setup'!$S$7,
IF(B63="WC Facility",'M-Setup'!$W$7," "))))))</f>
        <v xml:space="preserve"> </v>
      </c>
      <c r="D69" s="44" t="str">
        <f>IF(B63="Teaching (Lec)", 'M-Setup'!$D$7,
IF(B63="Teaching (Lab)", 'M-Setup'!$H$7,
IF(B63="Social-Common", 'M-Setup'!$L$7,
IF(B63="Library-Study", 'M-Setup'!$P$7,
IF(B63="External", 'M-Setup'!$T$7,
IF(B63="WC Facility",'M-Setup'!$X$7," "))))))</f>
        <v xml:space="preserve"> </v>
      </c>
      <c r="E69" s="46"/>
      <c r="F69" s="59"/>
      <c r="G69" s="89"/>
      <c r="H69" s="77"/>
      <c r="I69" s="49"/>
    </row>
    <row r="70" spans="1:9" ht="25.95" hidden="1" customHeight="1" outlineLevel="1" x14ac:dyDescent="0.3">
      <c r="A70" s="118"/>
      <c r="B70" s="48" t="str">
        <f>IF(B63="Teaching (Lec)",'M-Setup'!$B$8,
IF(B63="Teaching (Lab)",'M-Setup'!$F$8,
IF(B63="Social-Common",'M-Setup'!$J$8,
IF(B63="Library-Study",'M-Setup'!$N$8,
IF(B63="External",'M-Setup'!$R$8,
IF(B63="WC Facility",'M-Setup'!$V$8," "))))))</f>
        <v xml:space="preserve"> </v>
      </c>
      <c r="C70" s="45" t="str">
        <f>IF(B63="Teaching (Lec)", 'M-Setup'!$C$8,
IF(B63="Teaching (Lab)", 'M-Setup'!$G$8,
IF(B63="Social-Common", 'M-Setup'!$K$8,
IF(B63="Library-Study", 'M-Setup'!$O$8,
IF(B63="External", 'M-Setup'!$S$8,
IF(B63="WC Facility",'M-Setup'!$W$8," "))))))</f>
        <v xml:space="preserve"> </v>
      </c>
      <c r="D70" s="44" t="str">
        <f>IF(B63="Teaching (Lec)", 'M-Setup'!$D$8,
IF(B63="Teaching (Lab)", 'M-Setup'!$H$8,
IF(B63="Social-Common", 'M-Setup'!$L$8,
IF(B63="Library-Study", 'M-Setup'!$P$8,
IF(B63="External", 'M-Setup'!$T$8,
IF(B63="WC Facility",'M-Setup'!$X$8," "))))))</f>
        <v xml:space="preserve"> </v>
      </c>
      <c r="E70" s="46"/>
      <c r="F70" s="59"/>
      <c r="G70" s="89"/>
      <c r="H70" s="77"/>
      <c r="I70" s="49"/>
    </row>
    <row r="71" spans="1:9" ht="25.95" hidden="1" customHeight="1" outlineLevel="1" x14ac:dyDescent="0.3">
      <c r="A71" s="118"/>
      <c r="B71" s="48" t="str">
        <f>IF(B63="Teaching (Lec)",'M-Setup'!$B$9,
IF(B63="Teaching (Lab)",'M-Setup'!$F$9,
IF(B63="Social-Common",'M-Setup'!$J$9,
IF(B63="Library-Study",'M-Setup'!$N$9,
IF(B63="External",'M-Setup'!$R$9,
IF(B63="WC Facility",'M-Setup'!$V$9," "))))))</f>
        <v xml:space="preserve"> </v>
      </c>
      <c r="C71" s="45" t="str">
        <f>IF(B63="Teaching (Lec)", 'M-Setup'!$C$9,
IF(B63="Teaching (Lab)", 'M-Setup'!$G$9,
IF(B63="Social-Common", 'M-Setup'!$K$9,
IF(B63="Library-Study", 'M-Setup'!$O$9,
IF(B63="External", 'M-Setup'!$S$9,
IF(B63="WC Facility",'M-Setup'!$W$9," "))))))</f>
        <v xml:space="preserve"> </v>
      </c>
      <c r="D71" s="44" t="str">
        <f>IF(B63="Teaching (Lec)", 'M-Setup'!$D$9,
IF(B63="Teaching (Lab)", 'M-Setup'!$H$9,
IF(B63="Social-Common", 'M-Setup'!$L$9,
IF(B63="Library-Study", 'M-Setup'!$P$9,
IF(B63="External", 'M-Setup'!$T$9,
IF(B63="WC Facility",'M-Setup'!$X$9," "))))))</f>
        <v xml:space="preserve"> </v>
      </c>
      <c r="E71" s="46"/>
      <c r="F71" s="59"/>
      <c r="G71" s="89"/>
      <c r="H71" s="77"/>
      <c r="I71" s="49"/>
    </row>
    <row r="72" spans="1:9" ht="25.95" hidden="1" customHeight="1" outlineLevel="1" x14ac:dyDescent="0.3">
      <c r="A72" s="118"/>
      <c r="B72" s="48" t="str">
        <f>IF(B63="Teaching (Lec)",'M-Setup'!$B$10,
IF(B63="Teaching (Lab)",'M-Setup'!$F$10,
IF(B63="Social-Common",'M-Setup'!$J$10,
IF(B63="Library-Study",'M-Setup'!$N$10,
IF(B63="External",'M-Setup'!$R$10,
IF(B63="WC Facility",'M-Setup'!$V$10," "))))))</f>
        <v xml:space="preserve"> </v>
      </c>
      <c r="C72" s="45" t="str">
        <f>IF(B63="Teaching (Lec)", 'M-Setup'!$C$10,
IF(B63="Teaching (Lab)", 'M-Setup'!$G$10,
IF(B63="Social-Common", 'M-Setup'!$K$10,
IF(B63="Library-Study", 'M-Setup'!$O$10,
IF(B63="External", 'M-Setup'!$S$10,
IF(B63="WC Facility",'M-Setup'!$W$10," "))))))</f>
        <v xml:space="preserve"> </v>
      </c>
      <c r="D72" s="44" t="str">
        <f>IF(B63="Teaching (Lec)", 'M-Setup'!$D$10,
IF(B63="Teaching (Lab)", 'M-Setup'!$H$10,
IF(B63="Social-Common", 'M-Setup'!$L$10,
IF(B63="Library-Study", 'M-Setup'!$P$10,
IF(B63="External", 'M-Setup'!$T$10,
IF(B63="WC Facility",'M-Setup'!$X$10," "))))))</f>
        <v xml:space="preserve"> </v>
      </c>
      <c r="E72" s="46"/>
      <c r="F72" s="59"/>
      <c r="G72" s="89"/>
      <c r="H72" s="77"/>
      <c r="I72" s="49"/>
    </row>
    <row r="73" spans="1:9" ht="25.95" hidden="1" customHeight="1" outlineLevel="1" x14ac:dyDescent="0.3">
      <c r="A73" s="118"/>
      <c r="B73" s="48" t="str">
        <f>IF(B63="Teaching (Lec)",'M-Setup'!$B$11,
IF(B63="Teaching (Lab)",'M-Setup'!$F$11,
IF(B63="Social-Common",'M-Setup'!$J$11,
IF(B63="Library-Study",'M-Setup'!$N$11,
IF(B63="External",'M-Setup'!$R$11,
IF(B63="WC Facility",'M-Setup'!$V$11," "))))))</f>
        <v xml:space="preserve"> </v>
      </c>
      <c r="C73" s="45" t="str">
        <f>IF(B63="Teaching (Lec)", 'M-Setup'!$C$11,
IF(B63="Teaching (Lab)", 'M-Setup'!$G$11,
IF(B63="Social-Common", 'M-Setup'!$K$11,
IF(B63="Library-Study", 'M-Setup'!$O$11,
IF(B63="External", 'M-Setup'!$S$11,
IF(B63="WC Facility",'M-Setup'!$W$11," "))))))</f>
        <v xml:space="preserve"> </v>
      </c>
      <c r="D73" s="44" t="str">
        <f>IF(B63="Teaching (Lec)", 'M-Setup'!$D$11,
IF(B63="Teaching (Lab)", 'M-Setup'!$H$11,
IF(B63="Social-Common", 'M-Setup'!$L$11,
IF(B63="Library-Study", 'M-Setup'!$P$11,
IF(B63="External", 'M-Setup'!$T$11,
IF(B63="WC Facility",'M-Setup'!$X$11," "))))))</f>
        <v xml:space="preserve"> </v>
      </c>
      <c r="E73" s="46"/>
      <c r="F73" s="59"/>
      <c r="G73" s="89"/>
      <c r="H73" s="77"/>
      <c r="I73" s="49"/>
    </row>
    <row r="74" spans="1:9" ht="25.95" hidden="1" customHeight="1" outlineLevel="1" x14ac:dyDescent="0.3">
      <c r="A74" s="118"/>
      <c r="B74" s="48" t="str">
        <f>IF(B63="Teaching (Lec)",'M-Setup'!$B$12,
IF(B63="Teaching (Lab)",'M-Setup'!$F$12,
IF(B63="Social-Common",'M-Setup'!$J$12,
IF(B63="Library-Study",'M-Setup'!$N$12,
IF(B63="External",'M-Setup'!$R$12,
IF(B63="WC Facility",'M-Setup'!$V$12," "))))))</f>
        <v xml:space="preserve"> </v>
      </c>
      <c r="C74" s="45" t="str">
        <f>IF(B63="Teaching (Lec)", 'M-Setup'!$C$12,
IF(B63="Teaching (Lab)", 'M-Setup'!$G$12,
IF(B63="Social-Common", 'M-Setup'!$K$12,
IF(B63="Library-Study", 'M-Setup'!$O$12,
IF(B63="External", 'M-Setup'!$S$12,
IF(B63="WC Facility",'M-Setup'!$W$12," "))))))</f>
        <v xml:space="preserve"> </v>
      </c>
      <c r="D74" s="44" t="str">
        <f>IF(B63="Teaching (Lec)", 'M-Setup'!$D$12,
IF(B63="Teaching (Lab)", 'M-Setup'!$H$12,
IF(B63="Social-Common", 'M-Setup'!$L$12,
IF(B63="Library-Study", 'M-Setup'!$P$12,
IF(B63="External", 'M-Setup'!$T$12,
IF(B63="WC Facility",'M-Setup'!$X$12," "))))))</f>
        <v xml:space="preserve"> </v>
      </c>
      <c r="E74" s="46"/>
      <c r="F74" s="59"/>
      <c r="G74" s="89"/>
      <c r="H74" s="77"/>
      <c r="I74" s="49"/>
    </row>
    <row r="75" spans="1:9" ht="25.95" hidden="1" customHeight="1" outlineLevel="1" x14ac:dyDescent="0.3">
      <c r="A75" s="118"/>
      <c r="B75" s="48" t="str">
        <f>IF(B63="Teaching (Lec)",'M-Setup'!$B$13,
IF(B63="Teaching (Lab)",'M-Setup'!$F$13,
IF(B63="Social-Common",'M-Setup'!$J$13,
IF(B63="Library-Study",'M-Setup'!$N$13,
IF(B63="External",'M-Setup'!$R$13,
IF(B63="WC Facility",'M-Setup'!$V$13," "))))))</f>
        <v xml:space="preserve"> </v>
      </c>
      <c r="C75" s="45" t="str">
        <f>IF(B63="Teaching (Lec)", 'M-Setup'!$C$13,
IF(B63="Teaching (Lab)", 'M-Setup'!$G$13,
IF(B63="Social-Common", 'M-Setup'!$K$13,
IF(B63="Library-Study", 'M-Setup'!$O$13,
IF(B63="External", 'M-Setup'!$S$13,
IF(B63="WC Facility",'M-Setup'!$W$13," "))))))</f>
        <v xml:space="preserve"> </v>
      </c>
      <c r="D75" s="44" t="str">
        <f>IF(B63="Teaching (Lec)", 'M-Setup'!$D$13,
IF(B63="Teaching (Lab)", 'M-Setup'!$H$13,
IF(B63="Social-Common", 'M-Setup'!$L$13,
IF(B63="Library-Study", 'M-Setup'!$P$13,
IF(B63="External", 'M-Setup'!$T$13,
IF(B63="WC Facility",'M-Setup'!$X$13," "))))))</f>
        <v xml:space="preserve"> </v>
      </c>
      <c r="E75" s="46"/>
      <c r="F75" s="59"/>
      <c r="G75" s="89"/>
      <c r="H75" s="77"/>
      <c r="I75" s="49"/>
    </row>
    <row r="76" spans="1:9" ht="25.95" hidden="1" customHeight="1" outlineLevel="1" x14ac:dyDescent="0.3">
      <c r="A76" s="118"/>
      <c r="B76" s="48" t="str">
        <f>IF(B63="Teaching (Lec)",'M-Setup'!$B$14,
IF(B63="Teaching (Lab)",'M-Setup'!$F$14,
IF(B63="Social-Common",'M-Setup'!$J$14,
IF(B63="Library-Study",'M-Setup'!$N$14,
IF(B63="External",'M-Setup'!$R$14,
IF(B63="WC Facility",'M-Setup'!$V$14," "))))))</f>
        <v xml:space="preserve"> </v>
      </c>
      <c r="C76" s="45" t="str">
        <f>IF(B63="Teaching (Lec)", 'M-Setup'!$C$14,
IF(B63="Teaching (Lab)", 'M-Setup'!$G$14,
IF(B63="Social-Common", 'M-Setup'!$K$14,
IF(B63="Library-Study", 'M-Setup'!$O$14,
IF(B63="External", 'M-Setup'!$S$14,
IF(B63="WC Facility",'M-Setup'!$W$14," "))))))</f>
        <v xml:space="preserve"> </v>
      </c>
      <c r="D76" s="44" t="str">
        <f>IF(B63="Teaching (Lec)", 'M-Setup'!$D$14,
IF(B63="Teaching (Lab)", 'M-Setup'!$H$14,
IF(B63="Social-Common", 'M-Setup'!$L$14,
IF(B63="Library-Study", 'M-Setup'!$P$14,
IF(B63="External", 'M-Setup'!$T$14,
IF(B63="WC Facility",'M-Setup'!$X$14," "))))))</f>
        <v xml:space="preserve"> </v>
      </c>
      <c r="E76" s="46"/>
      <c r="F76" s="59"/>
      <c r="G76" s="89"/>
      <c r="H76" s="77"/>
      <c r="I76" s="49"/>
    </row>
    <row r="77" spans="1:9" ht="25.95" hidden="1" customHeight="1" outlineLevel="1" x14ac:dyDescent="0.3">
      <c r="A77" s="118"/>
      <c r="B77" s="48" t="str">
        <f>IF(B63="Teaching (Lec)",'M-Setup'!$B$15,
IF(B63="Teaching (Lab)",'M-Setup'!$F$15,
IF(B63="Social-Common",'M-Setup'!$J$15,
IF(B63="Library-Study",'M-Setup'!$N$15,
IF(B63="External",'M-Setup'!$R$15,
IF(B63="WC Facility",'M-Setup'!$V$15," "))))))</f>
        <v xml:space="preserve"> </v>
      </c>
      <c r="C77" s="45" t="str">
        <f>IF(B63="Teaching (Lec)", 'M-Setup'!$C$15,
IF(B63="Teaching (Lab)", 'M-Setup'!$G$15,
IF(B63="Social-Common", 'M-Setup'!$K$15,
IF(B63="Library-Study", 'M-Setup'!$O$15,
IF(B63="External", 'M-Setup'!$S$15,
IF(B63="WC Facility",'M-Setup'!$W$15," "))))))</f>
        <v xml:space="preserve"> </v>
      </c>
      <c r="D77" s="44" t="str">
        <f>IF(B63="Teaching (Lec)", 'M-Setup'!$D$15,
IF(B63="Teaching (Lab)", 'M-Setup'!$H$15,
IF(B63="Social-Common", 'M-Setup'!$L$15,
IF(B63="Library-Study", 'M-Setup'!$P$15,
IF(B63="External", 'M-Setup'!$T$15,
IF(B63="WC Facility",'M-Setup'!$X$15," "))))))</f>
        <v xml:space="preserve"> </v>
      </c>
      <c r="E77" s="46"/>
      <c r="F77" s="59"/>
      <c r="G77" s="89"/>
      <c r="H77" s="77"/>
      <c r="I77" s="49"/>
    </row>
    <row r="78" spans="1:9" ht="25.95" hidden="1" customHeight="1" outlineLevel="1" x14ac:dyDescent="0.3">
      <c r="A78" s="118"/>
      <c r="B78" s="48" t="str">
        <f>IF(B63="Teaching (Lec)",'M-Setup'!$B$16,
IF(B63="Teaching (Lab)",'M-Setup'!$F$16,
IF(B63="Social-Common",'M-Setup'!$J$16,
IF(B63="Library-Study",'M-Setup'!$N$16,
IF(B63="External",'M-Setup'!$R$16,
IF(B63="WC Facility",'M-Setup'!$V$16," "))))))</f>
        <v xml:space="preserve"> </v>
      </c>
      <c r="C78" s="45" t="str">
        <f>IF(B63="Teaching (Lec)", 'M-Setup'!$C$16,
IF(B63="Teaching (Lab)", 'M-Setup'!$G$16,
IF(B63="Social-Common", 'M-Setup'!$K$16,
IF(B63="Library-Study", 'M-Setup'!$O$16,
IF(B63="External", 'M-Setup'!$S$16,
IF(B63="WC Facility",'M-Setup'!$W$16," "))))))</f>
        <v xml:space="preserve"> </v>
      </c>
      <c r="D78" s="44" t="str">
        <f>IF(B63="Teaching (Lec)", 'M-Setup'!$D$16,
IF(B63="Teaching (Lab)", 'M-Setup'!$H$16,
IF(B63="Social-Common", 'M-Setup'!$L$16,
IF(B63="Library-Study", 'M-Setup'!$P$16,
IF(B63="External", 'M-Setup'!$T$16,
IF(B63="WC Facility",'M-Setup'!$X$16," "))))))</f>
        <v xml:space="preserve"> </v>
      </c>
      <c r="E78" s="46"/>
      <c r="F78" s="60"/>
      <c r="G78" s="89"/>
      <c r="H78" s="77"/>
      <c r="I78" s="49"/>
    </row>
    <row r="79" spans="1:9" ht="25.95" hidden="1" customHeight="1" outlineLevel="1" x14ac:dyDescent="0.3">
      <c r="A79" s="118"/>
      <c r="B79" s="48" t="str">
        <f>IF(B63="Teaching (Lec)",'M-Setup'!$B$17,
IF(B63="Teaching (Lab)",'M-Setup'!$F$17,
IF(B63="Social-Common",'M-Setup'!$J$17,
IF(B63="Library-Study",'M-Setup'!$N$17,
IF(B63="External",'M-Setup'!$R$17,
IF(B63="WC Facility",'M-Setup'!$V$17," "))))))</f>
        <v xml:space="preserve"> </v>
      </c>
      <c r="C79" s="45" t="str">
        <f>IF(B63="Teaching (Lec)", 'M-Setup'!$C$17,
IF(B63="Teaching (Lab)", 'M-Setup'!$G$17,
IF(B63="Social-Common", 'M-Setup'!$K$17,
IF(B63="Library-Study", 'M-Setup'!$O$17,
IF(B63="External", 'M-Setup'!$S$17,
IF(B63="WC Facility",'M-Setup'!$W$17," "))))))</f>
        <v xml:space="preserve"> </v>
      </c>
      <c r="D79" s="44" t="str">
        <f>IF(B63="Teaching (Lec)", 'M-Setup'!$D$17,
IF(B63="Teaching (Lab)", 'M-Setup'!$H$17,
IF(B63="Social-Common", 'M-Setup'!$L$17,
IF(B63="Library-Study", 'M-Setup'!$P$17,
IF(B63="External", 'M-Setup'!$T$17,
IF(B63="WC Facility",'M-Setup'!$X$17," "))))))</f>
        <v xml:space="preserve"> </v>
      </c>
      <c r="E79" s="46"/>
      <c r="F79" s="60"/>
      <c r="G79" s="89"/>
      <c r="H79" s="77"/>
      <c r="I79" s="49"/>
    </row>
    <row r="80" spans="1:9" ht="25.95" hidden="1" customHeight="1" outlineLevel="1" x14ac:dyDescent="0.3">
      <c r="A80" s="118"/>
      <c r="B80" s="48" t="str">
        <f>IF(B63="Teaching (Lec)",'M-Setup'!$B$18,
IF(B63="Teaching (Lab)",'M-Setup'!$F$18,
IF(B63="Social-Common",'M-Setup'!$J$18,
IF(B63="Library-Study",'M-Setup'!$N$18,
IF(B63="External",'M-Setup'!$R$18,
IF(B63="WC Facility",'M-Setup'!$V$18," "))))))</f>
        <v xml:space="preserve"> </v>
      </c>
      <c r="C80" s="45" t="str">
        <f>IF(B63="Teaching (Lec)", 'M-Setup'!$C$18,
IF(B63="Teaching (Lab)", 'M-Setup'!$G$18,
IF(B63="Social-Common", 'M-Setup'!$K$18,
IF(B63="Library-Study", 'M-Setup'!$O$18,
IF(B63="External", 'M-Setup'!$S$18,
IF(B63="WC Facility",'M-Setup'!$W$18," "))))))</f>
        <v xml:space="preserve"> </v>
      </c>
      <c r="D80" s="44" t="str">
        <f>IF(B63="Teaching (Lec)", 'M-Setup'!$D$18,
IF(B63="Teaching (Lab)", 'M-Setup'!$H$18,
IF(B63="Social-Common", 'M-Setup'!$L$18,
IF(B63="Library-Study", 'M-Setup'!$P$18,
IF(B63="External", 'M-Setup'!$T$18,
IF(B63="WC Facility",'M-Setup'!$X$18," "))))))</f>
        <v xml:space="preserve"> </v>
      </c>
      <c r="E80" s="46"/>
      <c r="F80" s="60"/>
      <c r="G80" s="89"/>
      <c r="H80" s="77"/>
      <c r="I80" s="49"/>
    </row>
    <row r="81" spans="1:9" ht="25.95" hidden="1" customHeight="1" outlineLevel="1" x14ac:dyDescent="0.3">
      <c r="A81" s="118"/>
      <c r="B81" s="48" t="str">
        <f>IF(B63="Teaching (Lec)",'M-Setup'!$B$19,
IF(B63="Teaching (Lab)",'M-Setup'!$F$19,
IF(B63="Social-Common",'M-Setup'!$J$19,
IF(B63="Library-Study",'M-Setup'!$N$19,
IF(B63="External",'M-Setup'!$R$19,
IF(B63="WC Facility",'M-Setup'!$V$19," "))))))</f>
        <v xml:space="preserve"> </v>
      </c>
      <c r="C81" s="45" t="str">
        <f>IF(B63="Teaching (Lec)", 'M-Setup'!$C$19,
IF(B63="Teaching (Lab)", 'M-Setup'!$G$19,
IF(B63="Social-Common", 'M-Setup'!$K$19,
IF(B63="Library-Study", 'M-Setup'!$O$19,
IF(B63="External", 'M-Setup'!$S$19,
IF(B63="WC Facility",'M-Setup'!$W$19," "))))))</f>
        <v xml:space="preserve"> </v>
      </c>
      <c r="D81" s="44" t="str">
        <f>IF(B63="Teaching (Lec)", 'M-Setup'!$D$19,
IF(B63="Teaching (Lab)", 'M-Setup'!$H$19,
IF(B63="Social-Common", 'M-Setup'!$L$19,
IF(B63="Library-Study", 'M-Setup'!$P$19,
IF(B63="External", 'M-Setup'!$T$19,
IF(B63="WC Facility",'M-Setup'!$X$19," "))))))</f>
        <v xml:space="preserve"> </v>
      </c>
      <c r="E81" s="46"/>
      <c r="F81" s="60"/>
      <c r="G81" s="89"/>
      <c r="H81" s="77"/>
      <c r="I81" s="49"/>
    </row>
    <row r="82" spans="1:9" ht="26.4" hidden="1" customHeight="1" outlineLevel="1" thickBot="1" x14ac:dyDescent="0.35">
      <c r="A82" s="118"/>
      <c r="B82" s="50" t="str">
        <f>IF(B63="Teaching (Lec)",'M-Setup'!$B$20,
IF(B63="Teaching (Lab)",'M-Setup'!$F$20,
IF(B63="Social-Common",'M-Setup'!$J$20,
IF(B63="Library-Study",'M-Setup'!$N$20,
IF(B63="External",'M-Setup'!$R$20,
IF(B63="WC Facility",'M-Setup'!$V$20," "))))))</f>
        <v xml:space="preserve"> </v>
      </c>
      <c r="C82" s="51" t="str">
        <f>IF(B63="Teaching (Lec)", 'M-Setup'!$C$20,
IF(B63="Teaching (Lab)", 'M-Setup'!$G$20,
IF(B63="Social-Common", 'M-Setup'!$K$20,
IF(B63="Library-Study", 'M-Setup'!$O$20,
IF(B63="External", 'M-Setup'!$S$20,
IF(B63="WC Facility",'M-Setup'!$W$20," "))))))</f>
        <v xml:space="preserve"> </v>
      </c>
      <c r="D82" s="52" t="str">
        <f>IF(B63="Teaching (Lec)", 'M-Setup'!$D$20,
IF(B63="Teaching (Lab)", 'M-Setup'!$H$20,
IF(B63="Social-Common", 'M-Setup'!$L$20,
IF(B63="Library-Study", 'M-Setup'!$P$20,
IF(B63="External", 'M-Setup'!$T$20,
IF(B63="WC Facility",'M-Setup'!$X$20," "))))))</f>
        <v xml:space="preserve"> </v>
      </c>
      <c r="E82" s="53"/>
      <c r="F82" s="86"/>
      <c r="G82" s="90"/>
      <c r="H82" s="88"/>
      <c r="I82" s="54"/>
    </row>
    <row r="83" spans="1:9" ht="15" collapsed="1" thickBot="1" x14ac:dyDescent="0.35">
      <c r="A83" s="114">
        <v>5</v>
      </c>
      <c r="B83" s="57"/>
      <c r="C83" s="103"/>
      <c r="D83" s="61" t="str">
        <f>IF(B83="Teaching (Lec)", COUNTA(F87:F100)/14,
IF(B83="Teaching (Lab)", COUNTA(F87:F100)/14,
IF(B83="Social-Common", COUNTA(F87:F95)/9,
IF(B83="Library-Study", COUNTA(F87:F97)/11,
IF(B83="External", COUNTA(F87:F91)/5,
IF(B83="WC Facility", COUNTA(F87:F91)/10, " "))))))</f>
        <v xml:space="preserve"> </v>
      </c>
      <c r="H83" s="91">
        <f>COUNTA(I86:I102)</f>
        <v>0</v>
      </c>
    </row>
    <row r="84" spans="1:9" ht="15" hidden="1" customHeight="1" outlineLevel="1" thickBot="1" x14ac:dyDescent="0.35">
      <c r="A84" s="118"/>
      <c r="B84" s="92" t="s">
        <v>52</v>
      </c>
      <c r="C84" s="101"/>
      <c r="D84" s="104"/>
      <c r="E84" s="1"/>
      <c r="F84" s="1"/>
      <c r="G84" s="1"/>
      <c r="H84" s="93"/>
    </row>
    <row r="85" spans="1:9" ht="28.95" hidden="1" customHeight="1" outlineLevel="1" x14ac:dyDescent="0.3">
      <c r="A85" s="118"/>
      <c r="B85" s="32" t="s">
        <v>53</v>
      </c>
      <c r="C85" s="33" t="s">
        <v>54</v>
      </c>
      <c r="D85" s="102" t="s">
        <v>55</v>
      </c>
      <c r="E85" s="185" t="s">
        <v>131</v>
      </c>
      <c r="F85" s="185"/>
      <c r="G85" s="47" t="s">
        <v>57</v>
      </c>
      <c r="H85" s="87" t="s">
        <v>58</v>
      </c>
      <c r="I85" s="47" t="s">
        <v>59</v>
      </c>
    </row>
    <row r="86" spans="1:9" ht="25.95" hidden="1" customHeight="1" outlineLevel="1" x14ac:dyDescent="0.3">
      <c r="A86" s="118"/>
      <c r="B86" s="48" t="str">
        <f>IF(B83="Teaching (Lec)",'M-Setup'!$B$4,
IF(B83="Teaching (Lab)",'M-Setup'!$F$4,
IF(B83="Social-Common",'M-Setup'!$J$4,
IF(B83="Library-Study",'M-Setup'!$N$4,
IF(B83="External",'M-Setup'!$R$4,
IF(B83="WC Facility",'M-Setup'!$V$4," "))))))</f>
        <v xml:space="preserve"> </v>
      </c>
      <c r="C86" s="45" t="str">
        <f>IF(B83="Teaching (Lec)", 'M-Setup'!$C$4,
IF(B83="Teaching (Lab)", 'M-Setup'!$G$4,
IF(B83="Social-Common", 'M-Setup'!$K$4,
IF(B83="Library-Study", 'M-Setup'!$O$4,
IF(B83="External", 'M-Setup'!$S$4,
IF(B83="WC Facility",'M-Setup'!$W$4," "))))))</f>
        <v xml:space="preserve"> </v>
      </c>
      <c r="D86" s="44" t="str">
        <f>IF(B83="Teaching (Lec)", 'M-Setup'!$D$4,
IF(B83="Teaching (Lab)", 'M-Setup'!$H$4,
IF(B83="Social-Common", 'M-Setup'!$L$4,
IF(B83="Library-Study", 'M-Setup'!$P$4,
IF(B83="External", 'M-Setup'!$T$4,
IF(B83="WC Facility", 'M-Setup'!$X$4, " "))))))</f>
        <v xml:space="preserve"> </v>
      </c>
      <c r="E86" s="46"/>
      <c r="F86" s="59"/>
      <c r="G86" s="89"/>
      <c r="H86" s="77"/>
      <c r="I86" s="49"/>
    </row>
    <row r="87" spans="1:9" ht="25.95" hidden="1" customHeight="1" outlineLevel="1" x14ac:dyDescent="0.3">
      <c r="A87" s="118"/>
      <c r="B87" s="48" t="str">
        <f>IF(B83="Teaching (Lec)",'M-Setup'!$B$5,
IF(B83="Teaching (Lab)",'M-Setup'!$F$5,
IF(B83="Social-Common",'M-Setup'!$J$5,
IF(B83="Library-Study",'M-Setup'!$N$5,
IF(B83="External",'M-Setup'!$R$5,
IF(B83="WC Facility",'M-Setup'!$V$5," "))))))</f>
        <v xml:space="preserve"> </v>
      </c>
      <c r="C87" s="45" t="str">
        <f>IF(B83="Teaching (Lec)", 'M-Setup'!$C$5,
IF(B83="Teaching (Lab)", 'M-Setup'!$G$5,
IF(B83="Social-Common", 'M-Setup'!$K$5,
IF(B83="Library-Study", 'M-Setup'!$O$5,
IF(B83="External", 'M-Setup'!$S$5,
IF(B83="WC Facility",'M-Setup'!$W$5," "))))))</f>
        <v xml:space="preserve"> </v>
      </c>
      <c r="D87" s="44" t="str">
        <f>IF(B83="Teaching (Lec)", 'M-Setup'!$D$5,
IF(B83="Teaching (Lab)", 'M-Setup'!$H$5,
IF(B83="Social-Common", 'M-Setup'!$L$5,
IF(B83="Library-Study", 'M-Setup'!$P$5,
IF(B83="External", 'M-Setup'!$T$5,
IF(B83="WC Facility",'M-Setup'!$X$5," "))))))</f>
        <v xml:space="preserve"> </v>
      </c>
      <c r="E87" s="46"/>
      <c r="F87" s="59"/>
      <c r="G87" s="89"/>
      <c r="H87" s="77"/>
      <c r="I87" s="49"/>
    </row>
    <row r="88" spans="1:9" ht="25.95" hidden="1" customHeight="1" outlineLevel="1" x14ac:dyDescent="0.3">
      <c r="A88" s="118"/>
      <c r="B88" s="48" t="str">
        <f>IF(B83="Teaching (Lec)",'M-Setup'!$B$6,
IF(B83="Teaching (Lab)",'M-Setup'!$F$6,
IF(B83="Social-Common",'M-Setup'!$J$6,
IF(B83="Library-Study",'M-Setup'!$N$6,
IF(B83="External",'M-Setup'!$R$6,
IF(B83="WC Facility",'M-Setup'!$V$6," "))))))</f>
        <v xml:space="preserve"> </v>
      </c>
      <c r="C88" s="45" t="str">
        <f>IF(B83="Teaching (Lec)", 'M-Setup'!$C$6,
IF(B83="Teaching (Lab)", 'M-Setup'!$G$6,
IF(B83="Social-Common", 'M-Setup'!$K$6,
IF(B83="Library-Study", 'M-Setup'!$O$6,
IF(B83="External", 'M-Setup'!$S$6,
IF(B83="WC Facility",'M-Setup'!$W$6," "))))))</f>
        <v xml:space="preserve"> </v>
      </c>
      <c r="D88" s="44" t="str">
        <f>IF(B83="Teaching (Lec)", 'M-Setup'!$D$6,
IF(B83="Teaching (Lab)", 'M-Setup'!$H$6,
IF(B83="Social-Common", 'M-Setup'!$L$6,
IF(B83="Library-Study", 'M-Setup'!$P$6,
IF(B83="External", 'M-Setup'!$T$6,
IF(B83="WC Facility",'M-Setup'!$X$6," "))))))</f>
        <v xml:space="preserve"> </v>
      </c>
      <c r="E88" s="46"/>
      <c r="F88" s="59"/>
      <c r="G88" s="89"/>
      <c r="H88" s="77"/>
      <c r="I88" s="49"/>
    </row>
    <row r="89" spans="1:9" ht="25.95" hidden="1" customHeight="1" outlineLevel="1" x14ac:dyDescent="0.3">
      <c r="A89" s="118"/>
      <c r="B89" s="48" t="str">
        <f>IF(B83="Teaching (Lec)",'M-Setup'!$B$7,
IF(B83="Teaching (Lab)",'M-Setup'!$F$7,
IF(B83="Social-Common",'M-Setup'!$J$7,
IF(B83="Library-Study",'M-Setup'!$N$7,
IF(B83="External",'M-Setup'!$R$7,
IF(B83="WC Facility",'M-Setup'!$V$7," "))))))</f>
        <v xml:space="preserve"> </v>
      </c>
      <c r="C89" s="45" t="str">
        <f>IF(B83="Teaching (Lec)", 'M-Setup'!$C$7,
IF(B83="Teaching (Lab)", 'M-Setup'!$G$7,
IF(B83="Social-Common", 'M-Setup'!$K$7,
IF(B83="Library-Study", 'M-Setup'!$O$7,
IF(B83="External", 'M-Setup'!$S$7,
IF(B83="WC Facility",'M-Setup'!$W$7," "))))))</f>
        <v xml:space="preserve"> </v>
      </c>
      <c r="D89" s="44" t="str">
        <f>IF(B83="Teaching (Lec)", 'M-Setup'!$D$7,
IF(B83="Teaching (Lab)", 'M-Setup'!$H$7,
IF(B83="Social-Common", 'M-Setup'!$L$7,
IF(B83="Library-Study", 'M-Setup'!$P$7,
IF(B83="External", 'M-Setup'!$T$7,
IF(B83="WC Facility",'M-Setup'!$X$7," "))))))</f>
        <v xml:space="preserve"> </v>
      </c>
      <c r="E89" s="46"/>
      <c r="F89" s="59"/>
      <c r="G89" s="89"/>
      <c r="H89" s="77"/>
      <c r="I89" s="49"/>
    </row>
    <row r="90" spans="1:9" ht="25.95" hidden="1" customHeight="1" outlineLevel="1" x14ac:dyDescent="0.3">
      <c r="A90" s="118"/>
      <c r="B90" s="48" t="str">
        <f>IF(B83="Teaching (Lec)",'M-Setup'!$B$8,
IF(B83="Teaching (Lab)",'M-Setup'!$F$8,
IF(B83="Social-Common",'M-Setup'!$J$8,
IF(B83="Library-Study",'M-Setup'!$N$8,
IF(B83="External",'M-Setup'!$R$8,
IF(B83="WC Facility",'M-Setup'!$V$8," "))))))</f>
        <v xml:space="preserve"> </v>
      </c>
      <c r="C90" s="45" t="str">
        <f>IF(B83="Teaching (Lec)", 'M-Setup'!$C$8,
IF(B83="Teaching (Lab)", 'M-Setup'!$G$8,
IF(B83="Social-Common", 'M-Setup'!$K$8,
IF(B83="Library-Study", 'M-Setup'!$O$8,
IF(B83="External", 'M-Setup'!$S$8,
IF(B83="WC Facility",'M-Setup'!$W$8," "))))))</f>
        <v xml:space="preserve"> </v>
      </c>
      <c r="D90" s="44" t="str">
        <f>IF(B83="Teaching (Lec)", 'M-Setup'!$D$8,
IF(B83="Teaching (Lab)", 'M-Setup'!$H$8,
IF(B83="Social-Common", 'M-Setup'!$L$8,
IF(B83="Library-Study", 'M-Setup'!$P$8,
IF(B83="External", 'M-Setup'!$T$8,
IF(B83="WC Facility",'M-Setup'!$X$8," "))))))</f>
        <v xml:space="preserve"> </v>
      </c>
      <c r="E90" s="46"/>
      <c r="F90" s="59"/>
      <c r="G90" s="89"/>
      <c r="H90" s="77"/>
      <c r="I90" s="49"/>
    </row>
    <row r="91" spans="1:9" ht="25.95" hidden="1" customHeight="1" outlineLevel="1" x14ac:dyDescent="0.3">
      <c r="A91" s="118"/>
      <c r="B91" s="48" t="str">
        <f>IF(B83="Teaching (Lec)",'M-Setup'!$B$9,
IF(B83="Teaching (Lab)",'M-Setup'!$F$9,
IF(B83="Social-Common",'M-Setup'!$J$9,
IF(B83="Library-Study",'M-Setup'!$N$9,
IF(B83="External",'M-Setup'!$R$9,
IF(B83="WC Facility",'M-Setup'!$V$9," "))))))</f>
        <v xml:space="preserve"> </v>
      </c>
      <c r="C91" s="45" t="str">
        <f>IF(B83="Teaching (Lec)", 'M-Setup'!$C$9,
IF(B83="Teaching (Lab)", 'M-Setup'!$G$9,
IF(B83="Social-Common", 'M-Setup'!$K$9,
IF(B83="Library-Study", 'M-Setup'!$O$9,
IF(B83="External", 'M-Setup'!$S$9,
IF(B83="WC Facility",'M-Setup'!$W$9," "))))))</f>
        <v xml:space="preserve"> </v>
      </c>
      <c r="D91" s="44" t="str">
        <f>IF(B83="Teaching (Lec)", 'M-Setup'!$D$9,
IF(B83="Teaching (Lab)", 'M-Setup'!$H$9,
IF(B83="Social-Common", 'M-Setup'!$L$9,
IF(B83="Library-Study", 'M-Setup'!$P$9,
IF(B83="External", 'M-Setup'!$T$9,
IF(B83="WC Facility",'M-Setup'!$X$9," "))))))</f>
        <v xml:space="preserve"> </v>
      </c>
      <c r="E91" s="46"/>
      <c r="F91" s="59"/>
      <c r="G91" s="89"/>
      <c r="H91" s="77"/>
      <c r="I91" s="49"/>
    </row>
    <row r="92" spans="1:9" ht="25.95" hidden="1" customHeight="1" outlineLevel="1" x14ac:dyDescent="0.3">
      <c r="A92" s="118"/>
      <c r="B92" s="48" t="str">
        <f>IF(B83="Teaching (Lec)",'M-Setup'!$B$10,
IF(B83="Teaching (Lab)",'M-Setup'!$F$10,
IF(B83="Social-Common",'M-Setup'!$J$10,
IF(B83="Library-Study",'M-Setup'!$N$10,
IF(B83="External",'M-Setup'!$R$10,
IF(B83="WC Facility",'M-Setup'!$V$10," "))))))</f>
        <v xml:space="preserve"> </v>
      </c>
      <c r="C92" s="45" t="str">
        <f>IF(B83="Teaching (Lec)", 'M-Setup'!$C$10,
IF(B83="Teaching (Lab)", 'M-Setup'!$G$10,
IF(B83="Social-Common", 'M-Setup'!$K$10,
IF(B83="Library-Study", 'M-Setup'!$O$10,
IF(B83="External", 'M-Setup'!$S$10,
IF(B83="WC Facility",'M-Setup'!$W$10," "))))))</f>
        <v xml:space="preserve"> </v>
      </c>
      <c r="D92" s="44" t="str">
        <f>IF(B83="Teaching (Lec)", 'M-Setup'!$D$10,
IF(B83="Teaching (Lab)", 'M-Setup'!$H$10,
IF(B83="Social-Common", 'M-Setup'!$L$10,
IF(B83="Library-Study", 'M-Setup'!$P$10,
IF(B83="External", 'M-Setup'!$T$10,
IF(B83="WC Facility",'M-Setup'!$X$10," "))))))</f>
        <v xml:space="preserve"> </v>
      </c>
      <c r="E92" s="46"/>
      <c r="F92" s="59"/>
      <c r="G92" s="89"/>
      <c r="H92" s="77"/>
      <c r="I92" s="49"/>
    </row>
    <row r="93" spans="1:9" ht="25.95" hidden="1" customHeight="1" outlineLevel="1" x14ac:dyDescent="0.3">
      <c r="A93" s="118"/>
      <c r="B93" s="48" t="str">
        <f>IF(B83="Teaching (Lec)",'M-Setup'!$B$11,
IF(B83="Teaching (Lab)",'M-Setup'!$F$11,
IF(B83="Social-Common",'M-Setup'!$J$11,
IF(B83="Library-Study",'M-Setup'!$N$11,
IF(B83="External",'M-Setup'!$R$11,
IF(B83="WC Facility",'M-Setup'!$V$11," "))))))</f>
        <v xml:space="preserve"> </v>
      </c>
      <c r="C93" s="45" t="str">
        <f>IF(B83="Teaching (Lec)", 'M-Setup'!$C$11,
IF(B83="Teaching (Lab)", 'M-Setup'!$G$11,
IF(B83="Social-Common", 'M-Setup'!$K$11,
IF(B83="Library-Study", 'M-Setup'!$O$11,
IF(B83="External", 'M-Setup'!$S$11,
IF(B83="WC Facility",'M-Setup'!$W$11," "))))))</f>
        <v xml:space="preserve"> </v>
      </c>
      <c r="D93" s="44" t="str">
        <f>IF(B83="Teaching (Lec)", 'M-Setup'!$D$11,
IF(B83="Teaching (Lab)", 'M-Setup'!$H$11,
IF(B83="Social-Common", 'M-Setup'!$L$11,
IF(B83="Library-Study", 'M-Setup'!$P$11,
IF(B83="External", 'M-Setup'!$T$11,
IF(B83="WC Facility",'M-Setup'!$X$11," "))))))</f>
        <v xml:space="preserve"> </v>
      </c>
      <c r="E93" s="46"/>
      <c r="F93" s="59"/>
      <c r="G93" s="89"/>
      <c r="H93" s="77"/>
      <c r="I93" s="49"/>
    </row>
    <row r="94" spans="1:9" ht="25.95" hidden="1" customHeight="1" outlineLevel="1" x14ac:dyDescent="0.3">
      <c r="A94" s="118"/>
      <c r="B94" s="48" t="str">
        <f>IF(B83="Teaching (Lec)",'M-Setup'!$B$12,
IF(B83="Teaching (Lab)",'M-Setup'!$F$12,
IF(B83="Social-Common",'M-Setup'!$J$12,
IF(B83="Library-Study",'M-Setup'!$N$12,
IF(B83="External",'M-Setup'!$R$12,
IF(B83="WC Facility",'M-Setup'!$V$12," "))))))</f>
        <v xml:space="preserve"> </v>
      </c>
      <c r="C94" s="45" t="str">
        <f>IF(B83="Teaching (Lec)", 'M-Setup'!$C$12,
IF(B83="Teaching (Lab)", 'M-Setup'!$G$12,
IF(B83="Social-Common", 'M-Setup'!$K$12,
IF(B83="Library-Study", 'M-Setup'!$O$12,
IF(B83="External", 'M-Setup'!$S$12,
IF(B83="WC Facility",'M-Setup'!$W$12," "))))))</f>
        <v xml:space="preserve"> </v>
      </c>
      <c r="D94" s="44" t="str">
        <f>IF(B83="Teaching (Lec)", 'M-Setup'!$D$12,
IF(B83="Teaching (Lab)", 'M-Setup'!$H$12,
IF(B83="Social-Common", 'M-Setup'!$L$12,
IF(B83="Library-Study", 'M-Setup'!$P$12,
IF(B83="External", 'M-Setup'!$T$12,
IF(B83="WC Facility",'M-Setup'!$X$12," "))))))</f>
        <v xml:space="preserve"> </v>
      </c>
      <c r="E94" s="46"/>
      <c r="F94" s="59"/>
      <c r="G94" s="89"/>
      <c r="H94" s="77"/>
      <c r="I94" s="49"/>
    </row>
    <row r="95" spans="1:9" ht="25.95" hidden="1" customHeight="1" outlineLevel="1" x14ac:dyDescent="0.3">
      <c r="A95" s="118"/>
      <c r="B95" s="48" t="str">
        <f>IF(B83="Teaching (Lec)",'M-Setup'!$B$13,
IF(B83="Teaching (Lab)",'M-Setup'!$F$13,
IF(B83="Social-Common",'M-Setup'!$J$13,
IF(B83="Library-Study",'M-Setup'!$N$13,
IF(B83="External",'M-Setup'!$R$13,
IF(B83="WC Facility",'M-Setup'!$V$13," "))))))</f>
        <v xml:space="preserve"> </v>
      </c>
      <c r="C95" s="45" t="str">
        <f>IF(B83="Teaching (Lec)", 'M-Setup'!$C$13,
IF(B83="Teaching (Lab)", 'M-Setup'!$G$13,
IF(B83="Social-Common", 'M-Setup'!$K$13,
IF(B83="Library-Study", 'M-Setup'!$O$13,
IF(B83="External", 'M-Setup'!$S$13,
IF(B83="WC Facility",'M-Setup'!$W$13," "))))))</f>
        <v xml:space="preserve"> </v>
      </c>
      <c r="D95" s="44" t="str">
        <f>IF(B83="Teaching (Lec)", 'M-Setup'!$D$13,
IF(B83="Teaching (Lab)", 'M-Setup'!$H$13,
IF(B83="Social-Common", 'M-Setup'!$L$13,
IF(B83="Library-Study", 'M-Setup'!$P$13,
IF(B83="External", 'M-Setup'!$T$13,
IF(B83="WC Facility",'M-Setup'!$X$13," "))))))</f>
        <v xml:space="preserve"> </v>
      </c>
      <c r="E95" s="46"/>
      <c r="F95" s="59"/>
      <c r="G95" s="89"/>
      <c r="H95" s="77"/>
      <c r="I95" s="49"/>
    </row>
    <row r="96" spans="1:9" ht="25.95" hidden="1" customHeight="1" outlineLevel="1" x14ac:dyDescent="0.3">
      <c r="A96" s="118"/>
      <c r="B96" s="48" t="str">
        <f>IF(B83="Teaching (Lec)",'M-Setup'!$B$14,
IF(B83="Teaching (Lab)",'M-Setup'!$F$14,
IF(B83="Social-Common",'M-Setup'!$J$14,
IF(B83="Library-Study",'M-Setup'!$N$14,
IF(B83="External",'M-Setup'!$R$14,
IF(B83="WC Facility",'M-Setup'!$V$14," "))))))</f>
        <v xml:space="preserve"> </v>
      </c>
      <c r="C96" s="45" t="str">
        <f>IF(B83="Teaching (Lec)", 'M-Setup'!$C$14,
IF(B83="Teaching (Lab)", 'M-Setup'!$G$14,
IF(B83="Social-Common", 'M-Setup'!$K$14,
IF(B83="Library-Study", 'M-Setup'!$O$14,
IF(B83="External", 'M-Setup'!$S$14,
IF(B83="WC Facility",'M-Setup'!$W$14," "))))))</f>
        <v xml:space="preserve"> </v>
      </c>
      <c r="D96" s="44" t="str">
        <f>IF(B83="Teaching (Lec)", 'M-Setup'!$D$14,
IF(B83="Teaching (Lab)", 'M-Setup'!$H$14,
IF(B83="Social-Common", 'M-Setup'!$L$14,
IF(B83="Library-Study", 'M-Setup'!$P$14,
IF(B83="External", 'M-Setup'!$T$14,
IF(B83="WC Facility",'M-Setup'!$X$14," "))))))</f>
        <v xml:space="preserve"> </v>
      </c>
      <c r="E96" s="46"/>
      <c r="F96" s="59"/>
      <c r="G96" s="89"/>
      <c r="H96" s="77"/>
      <c r="I96" s="49"/>
    </row>
    <row r="97" spans="1:9" ht="25.95" hidden="1" customHeight="1" outlineLevel="1" x14ac:dyDescent="0.3">
      <c r="A97" s="118"/>
      <c r="B97" s="48" t="str">
        <f>IF(B83="Teaching (Lec)",'M-Setup'!$B$15,
IF(B83="Teaching (Lab)",'M-Setup'!$F$15,
IF(B83="Social-Common",'M-Setup'!$J$15,
IF(B83="Library-Study",'M-Setup'!$N$15,
IF(B83="External",'M-Setup'!$R$15,
IF(B83="WC Facility",'M-Setup'!$V$15," "))))))</f>
        <v xml:space="preserve"> </v>
      </c>
      <c r="C97" s="45" t="str">
        <f>IF(B83="Teaching (Lec)", 'M-Setup'!$C$15,
IF(B83="Teaching (Lab)", 'M-Setup'!$G$15,
IF(B83="Social-Common", 'M-Setup'!$K$15,
IF(B83="Library-Study", 'M-Setup'!$O$15,
IF(B83="External", 'M-Setup'!$S$15,
IF(B83="WC Facility",'M-Setup'!$W$15," "))))))</f>
        <v xml:space="preserve"> </v>
      </c>
      <c r="D97" s="44" t="str">
        <f>IF(B83="Teaching (Lec)", 'M-Setup'!$D$15,
IF(B83="Teaching (Lab)", 'M-Setup'!$H$15,
IF(B83="Social-Common", 'M-Setup'!$L$15,
IF(B83="Library-Study", 'M-Setup'!$P$15,
IF(B83="External", 'M-Setup'!$T$15,
IF(B83="WC Facility",'M-Setup'!$X$15," "))))))</f>
        <v xml:space="preserve"> </v>
      </c>
      <c r="E97" s="46"/>
      <c r="F97" s="59"/>
      <c r="G97" s="89"/>
      <c r="H97" s="77"/>
      <c r="I97" s="49"/>
    </row>
    <row r="98" spans="1:9" ht="25.95" hidden="1" customHeight="1" outlineLevel="1" x14ac:dyDescent="0.3">
      <c r="A98" s="118"/>
      <c r="B98" s="48" t="str">
        <f>IF(B83="Teaching (Lec)",'M-Setup'!$B$16,
IF(B83="Teaching (Lab)",'M-Setup'!$F$16,
IF(B83="Social-Common",'M-Setup'!$J$16,
IF(B83="Library-Study",'M-Setup'!$N$16,
IF(B83="External",'M-Setup'!$R$16,
IF(B83="WC Facility",'M-Setup'!$V$16," "))))))</f>
        <v xml:space="preserve"> </v>
      </c>
      <c r="C98" s="45" t="str">
        <f>IF(B83="Teaching (Lec)", 'M-Setup'!$C$16,
IF(B83="Teaching (Lab)", 'M-Setup'!$G$16,
IF(B83="Social-Common", 'M-Setup'!$K$16,
IF(B83="Library-Study", 'M-Setup'!$O$16,
IF(B83="External", 'M-Setup'!$S$16,
IF(B83="WC Facility",'M-Setup'!$W$16," "))))))</f>
        <v xml:space="preserve"> </v>
      </c>
      <c r="D98" s="44" t="str">
        <f>IF(B83="Teaching (Lec)", 'M-Setup'!$D$16,
IF(B83="Teaching (Lab)", 'M-Setup'!$H$16,
IF(B83="Social-Common", 'M-Setup'!$L$16,
IF(B83="Library-Study", 'M-Setup'!$P$16,
IF(B83="External", 'M-Setup'!$T$16,
IF(B83="WC Facility",'M-Setup'!$X$16," "))))))</f>
        <v xml:space="preserve"> </v>
      </c>
      <c r="E98" s="46"/>
      <c r="F98" s="60"/>
      <c r="G98" s="89"/>
      <c r="H98" s="77"/>
      <c r="I98" s="49"/>
    </row>
    <row r="99" spans="1:9" ht="25.95" hidden="1" customHeight="1" outlineLevel="1" x14ac:dyDescent="0.3">
      <c r="A99" s="118"/>
      <c r="B99" s="48" t="str">
        <f>IF(B83="Teaching (Lec)",'M-Setup'!$B$17,
IF(B83="Teaching (Lab)",'M-Setup'!$F$17,
IF(B83="Social-Common",'M-Setup'!$J$17,
IF(B83="Library-Study",'M-Setup'!$N$17,
IF(B83="External",'M-Setup'!$R$17,
IF(B83="WC Facility",'M-Setup'!$V$17," "))))))</f>
        <v xml:space="preserve"> </v>
      </c>
      <c r="C99" s="45" t="str">
        <f>IF(B83="Teaching (Lec)", 'M-Setup'!$C$17,
IF(B83="Teaching (Lab)", 'M-Setup'!$G$17,
IF(B83="Social-Common", 'M-Setup'!$K$17,
IF(B83="Library-Study", 'M-Setup'!$O$17,
IF(B83="External", 'M-Setup'!$S$17,
IF(B83="WC Facility",'M-Setup'!$W$17," "))))))</f>
        <v xml:space="preserve"> </v>
      </c>
      <c r="D99" s="44" t="str">
        <f>IF(B83="Teaching (Lec)", 'M-Setup'!$D$17,
IF(B83="Teaching (Lab)", 'M-Setup'!$H$17,
IF(B83="Social-Common", 'M-Setup'!$L$17,
IF(B83="Library-Study", 'M-Setup'!$P$17,
IF(B83="External", 'M-Setup'!$T$17,
IF(B83="WC Facility",'M-Setup'!$X$17," "))))))</f>
        <v xml:space="preserve"> </v>
      </c>
      <c r="E99" s="46"/>
      <c r="F99" s="60"/>
      <c r="G99" s="89"/>
      <c r="H99" s="77"/>
      <c r="I99" s="49"/>
    </row>
    <row r="100" spans="1:9" ht="25.95" hidden="1" customHeight="1" outlineLevel="1" x14ac:dyDescent="0.3">
      <c r="A100" s="118"/>
      <c r="B100" s="48" t="str">
        <f>IF(B83="Teaching (Lec)",'M-Setup'!$B$18,
IF(B83="Teaching (Lab)",'M-Setup'!$F$18,
IF(B83="Social-Common",'M-Setup'!$J$18,
IF(B83="Library-Study",'M-Setup'!$N$18,
IF(B83="External",'M-Setup'!$R$18,
IF(B83="WC Facility",'M-Setup'!$V$18," "))))))</f>
        <v xml:space="preserve"> </v>
      </c>
      <c r="C100" s="45" t="str">
        <f>IF(B83="Teaching (Lec)", 'M-Setup'!$C$18,
IF(B83="Teaching (Lab)", 'M-Setup'!$G$18,
IF(B83="Social-Common", 'M-Setup'!$K$18,
IF(B83="Library-Study", 'M-Setup'!$O$18,
IF(B83="External", 'M-Setup'!$S$18,
IF(B83="WC Facility",'M-Setup'!$W$18," "))))))</f>
        <v xml:space="preserve"> </v>
      </c>
      <c r="D100" s="44" t="str">
        <f>IF(B83="Teaching (Lec)", 'M-Setup'!$D$18,
IF(B83="Teaching (Lab)", 'M-Setup'!$H$18,
IF(B83="Social-Common", 'M-Setup'!$L$18,
IF(B83="Library-Study", 'M-Setup'!$P$18,
IF(B83="External", 'M-Setup'!$T$18,
IF(B83="WC Facility",'M-Setup'!$X$18," "))))))</f>
        <v xml:space="preserve"> </v>
      </c>
      <c r="E100" s="46"/>
      <c r="F100" s="60"/>
      <c r="G100" s="89"/>
      <c r="H100" s="77"/>
      <c r="I100" s="49"/>
    </row>
    <row r="101" spans="1:9" ht="25.95" hidden="1" customHeight="1" outlineLevel="1" x14ac:dyDescent="0.3">
      <c r="A101" s="118"/>
      <c r="B101" s="48" t="str">
        <f>IF(B83="Teaching (Lec)",'M-Setup'!$B$19,
IF(B83="Teaching (Lab)",'M-Setup'!$F$19,
IF(B83="Social-Common",'M-Setup'!$J$19,
IF(B83="Library-Study",'M-Setup'!$N$19,
IF(B83="External",'M-Setup'!$R$19,
IF(B83="WC Facility",'M-Setup'!$V$19," "))))))</f>
        <v xml:space="preserve"> </v>
      </c>
      <c r="C101" s="45" t="str">
        <f>IF(B83="Teaching (Lec)", 'M-Setup'!$C$19,
IF(B83="Teaching (Lab)", 'M-Setup'!$G$19,
IF(B83="Social-Common", 'M-Setup'!$K$19,
IF(B83="Library-Study", 'M-Setup'!$O$19,
IF(B83="External", 'M-Setup'!$S$19,
IF(B83="WC Facility",'M-Setup'!$W$19," "))))))</f>
        <v xml:space="preserve"> </v>
      </c>
      <c r="D101" s="44" t="str">
        <f>IF(B83="Teaching (Lec)", 'M-Setup'!$D$19,
IF(B83="Teaching (Lab)", 'M-Setup'!$H$19,
IF(B83="Social-Common", 'M-Setup'!$L$19,
IF(B83="Library-Study", 'M-Setup'!$P$19,
IF(B83="External", 'M-Setup'!$T$19,
IF(B83="WC Facility",'M-Setup'!$X$19," "))))))</f>
        <v xml:space="preserve"> </v>
      </c>
      <c r="E101" s="46"/>
      <c r="F101" s="60"/>
      <c r="G101" s="89"/>
      <c r="H101" s="77"/>
      <c r="I101" s="49"/>
    </row>
    <row r="102" spans="1:9" ht="26.4" hidden="1" customHeight="1" outlineLevel="1" thickBot="1" x14ac:dyDescent="0.35">
      <c r="A102" s="118"/>
      <c r="B102" s="50" t="str">
        <f>IF(B83="Teaching (Lec)",'M-Setup'!$B$20,
IF(B83="Teaching (Lab)",'M-Setup'!$F$20,
IF(B83="Social-Common",'M-Setup'!$J$20,
IF(B83="Library-Study",'M-Setup'!$N$20,
IF(B83="External",'M-Setup'!$R$20,
IF(B83="WC Facility",'M-Setup'!$V$20," "))))))</f>
        <v xml:space="preserve"> </v>
      </c>
      <c r="C102" s="51" t="str">
        <f>IF(B83="Teaching (Lec)", 'M-Setup'!$C$20,
IF(B83="Teaching (Lab)", 'M-Setup'!$G$20,
IF(B83="Social-Common", 'M-Setup'!$K$20,
IF(B83="Library-Study", 'M-Setup'!$O$20,
IF(B83="External", 'M-Setup'!$S$20,
IF(B83="WC Facility",'M-Setup'!$W$20," "))))))</f>
        <v xml:space="preserve"> </v>
      </c>
      <c r="D102" s="52" t="str">
        <f>IF(B83="Teaching (Lec)", 'M-Setup'!$D$20,
IF(B83="Teaching (Lab)", 'M-Setup'!$H$20,
IF(B83="Social-Common", 'M-Setup'!$L$20,
IF(B83="Library-Study", 'M-Setup'!$P$20,
IF(B83="External", 'M-Setup'!$T$20,
IF(B83="WC Facility",'M-Setup'!$X$20," "))))))</f>
        <v xml:space="preserve"> </v>
      </c>
      <c r="E102" s="53"/>
      <c r="F102" s="86"/>
      <c r="G102" s="90"/>
      <c r="H102" s="88"/>
      <c r="I102" s="54"/>
    </row>
    <row r="103" spans="1:9" ht="15" collapsed="1" thickBot="1" x14ac:dyDescent="0.35">
      <c r="A103" s="114">
        <v>6</v>
      </c>
      <c r="B103" s="57"/>
      <c r="C103" s="103"/>
      <c r="D103" s="61" t="str">
        <f>IF(B103="Teaching (Lec)", COUNTA(F107:F120)/14,
IF(B103="Teaching (Lab)", COUNTA(F107:F120)/14,
IF(B103="Social-Common", COUNTA(F107:F115)/9,
IF(B103="Library-Study", COUNTA(F107:F117)/11,
IF(B103="External", COUNTA(F107:F111)/5,
IF(B103="WC Facility", COUNTA(F107:F111)/10, " "))))))</f>
        <v xml:space="preserve"> </v>
      </c>
      <c r="H103" s="91">
        <f>COUNTA(I106:I122)</f>
        <v>0</v>
      </c>
    </row>
    <row r="104" spans="1:9" ht="15" hidden="1" customHeight="1" outlineLevel="1" thickBot="1" x14ac:dyDescent="0.35">
      <c r="A104" s="118"/>
      <c r="B104" s="92" t="s">
        <v>52</v>
      </c>
      <c r="C104" s="101"/>
      <c r="D104" s="104"/>
      <c r="E104" s="1"/>
      <c r="F104" s="1"/>
      <c r="G104" s="1"/>
      <c r="H104" s="93"/>
    </row>
    <row r="105" spans="1:9" ht="28.95" hidden="1" customHeight="1" outlineLevel="1" x14ac:dyDescent="0.3">
      <c r="A105" s="118"/>
      <c r="B105" s="32" t="s">
        <v>53</v>
      </c>
      <c r="C105" s="33" t="s">
        <v>54</v>
      </c>
      <c r="D105" s="102" t="s">
        <v>55</v>
      </c>
      <c r="E105" s="185" t="s">
        <v>131</v>
      </c>
      <c r="F105" s="185"/>
      <c r="G105" s="47" t="s">
        <v>57</v>
      </c>
      <c r="H105" s="87" t="s">
        <v>58</v>
      </c>
      <c r="I105" s="47" t="s">
        <v>59</v>
      </c>
    </row>
    <row r="106" spans="1:9" ht="25.95" hidden="1" customHeight="1" outlineLevel="1" x14ac:dyDescent="0.3">
      <c r="A106" s="118"/>
      <c r="B106" s="48" t="str">
        <f>IF(B103="Teaching (Lec)",'M-Setup'!$B$4,
IF(B103="Teaching (Lab)",'M-Setup'!$F$4,
IF(B103="Social-Common",'M-Setup'!$J$4,
IF(B103="Library-Study",'M-Setup'!$N$4,
IF(B103="External",'M-Setup'!$R$4,
IF(B103="WC Facility",'M-Setup'!$V$4," "))))))</f>
        <v xml:space="preserve"> </v>
      </c>
      <c r="C106" s="45" t="str">
        <f>IF(B103="Teaching (Lec)", 'M-Setup'!$C$4,
IF(B103="Teaching (Lab)", 'M-Setup'!$G$4,
IF(B103="Social-Common", 'M-Setup'!$K$4,
IF(B103="Library-Study", 'M-Setup'!$O$4,
IF(B103="External", 'M-Setup'!$S$4,
IF(B103="WC Facility",'M-Setup'!$W$4," "))))))</f>
        <v xml:space="preserve"> </v>
      </c>
      <c r="D106" s="44" t="str">
        <f>IF(B103="Teaching (Lec)", 'M-Setup'!$D$4,
IF(B103="Teaching (Lab)", 'M-Setup'!$H$4,
IF(B103="Social-Common", 'M-Setup'!$L$4,
IF(B103="Library-Study", 'M-Setup'!$P$4,
IF(B103="External", 'M-Setup'!$T$4,
IF(B103="WC Facility", 'M-Setup'!$X$4, " "))))))</f>
        <v xml:space="preserve"> </v>
      </c>
      <c r="E106" s="46"/>
      <c r="F106" s="59"/>
      <c r="G106" s="89"/>
      <c r="H106" s="77"/>
      <c r="I106" s="49"/>
    </row>
    <row r="107" spans="1:9" ht="25.95" hidden="1" customHeight="1" outlineLevel="1" x14ac:dyDescent="0.3">
      <c r="A107" s="118"/>
      <c r="B107" s="48" t="str">
        <f>IF(B103="Teaching (Lec)",'M-Setup'!$B$5,
IF(B103="Teaching (Lab)",'M-Setup'!$F$5,
IF(B103="Social-Common",'M-Setup'!$J$5,
IF(B103="Library-Study",'M-Setup'!$N$5,
IF(B103="External",'M-Setup'!$R$5,
IF(B103="WC Facility",'M-Setup'!$V$5," "))))))</f>
        <v xml:space="preserve"> </v>
      </c>
      <c r="C107" s="45" t="str">
        <f>IF(B103="Teaching (Lec)", 'M-Setup'!$C$5,
IF(B103="Teaching (Lab)", 'M-Setup'!$G$5,
IF(B103="Social-Common", 'M-Setup'!$K$5,
IF(B103="Library-Study", 'M-Setup'!$O$5,
IF(B103="External", 'M-Setup'!$S$5,
IF(B103="WC Facility",'M-Setup'!$W$5," "))))))</f>
        <v xml:space="preserve"> </v>
      </c>
      <c r="D107" s="44" t="str">
        <f>IF(B103="Teaching (Lec)", 'M-Setup'!$D$5,
IF(B103="Teaching (Lab)", 'M-Setup'!$H$5,
IF(B103="Social-Common", 'M-Setup'!$L$5,
IF(B103="Library-Study", 'M-Setup'!$P$5,
IF(B103="External", 'M-Setup'!$T$5,
IF(B103="WC Facility",'M-Setup'!$X$5," "))))))</f>
        <v xml:space="preserve"> </v>
      </c>
      <c r="E107" s="46"/>
      <c r="F107" s="59"/>
      <c r="G107" s="89"/>
      <c r="H107" s="77"/>
      <c r="I107" s="49"/>
    </row>
    <row r="108" spans="1:9" ht="25.95" hidden="1" customHeight="1" outlineLevel="1" x14ac:dyDescent="0.3">
      <c r="A108" s="118"/>
      <c r="B108" s="48" t="str">
        <f>IF(B103="Teaching (Lec)",'M-Setup'!$B$6,
IF(B103="Teaching (Lab)",'M-Setup'!$F$6,
IF(B103="Social-Common",'M-Setup'!$J$6,
IF(B103="Library-Study",'M-Setup'!$N$6,
IF(B103="External",'M-Setup'!$R$6,
IF(B103="WC Facility",'M-Setup'!$V$6," "))))))</f>
        <v xml:space="preserve"> </v>
      </c>
      <c r="C108" s="45" t="str">
        <f>IF(B103="Teaching (Lec)", 'M-Setup'!$C$6,
IF(B103="Teaching (Lab)", 'M-Setup'!$G$6,
IF(B103="Social-Common", 'M-Setup'!$K$6,
IF(B103="Library-Study", 'M-Setup'!$O$6,
IF(B103="External", 'M-Setup'!$S$6,
IF(B103="WC Facility",'M-Setup'!$W$6," "))))))</f>
        <v xml:space="preserve"> </v>
      </c>
      <c r="D108" s="44" t="str">
        <f>IF(B103="Teaching (Lec)", 'M-Setup'!$D$6,
IF(B103="Teaching (Lab)", 'M-Setup'!$H$6,
IF(B103="Social-Common", 'M-Setup'!$L$6,
IF(B103="Library-Study", 'M-Setup'!$P$6,
IF(B103="External", 'M-Setup'!$T$6,
IF(B103="WC Facility",'M-Setup'!$X$6," "))))))</f>
        <v xml:space="preserve"> </v>
      </c>
      <c r="E108" s="46"/>
      <c r="F108" s="59"/>
      <c r="G108" s="89"/>
      <c r="H108" s="77"/>
      <c r="I108" s="49"/>
    </row>
    <row r="109" spans="1:9" ht="25.95" hidden="1" customHeight="1" outlineLevel="1" x14ac:dyDescent="0.3">
      <c r="A109" s="118"/>
      <c r="B109" s="48" t="str">
        <f>IF(B103="Teaching (Lec)",'M-Setup'!$B$7,
IF(B103="Teaching (Lab)",'M-Setup'!$F$7,
IF(B103="Social-Common",'M-Setup'!$J$7,
IF(B103="Library-Study",'M-Setup'!$N$7,
IF(B103="External",'M-Setup'!$R$7,
IF(B103="WC Facility",'M-Setup'!$V$7," "))))))</f>
        <v xml:space="preserve"> </v>
      </c>
      <c r="C109" s="45" t="str">
        <f>IF(B103="Teaching (Lec)", 'M-Setup'!$C$7,
IF(B103="Teaching (Lab)", 'M-Setup'!$G$7,
IF(B103="Social-Common", 'M-Setup'!$K$7,
IF(B103="Library-Study", 'M-Setup'!$O$7,
IF(B103="External", 'M-Setup'!$S$7,
IF(B103="WC Facility",'M-Setup'!$W$7," "))))))</f>
        <v xml:space="preserve"> </v>
      </c>
      <c r="D109" s="44" t="str">
        <f>IF(B103="Teaching (Lec)", 'M-Setup'!$D$7,
IF(B103="Teaching (Lab)", 'M-Setup'!$H$7,
IF(B103="Social-Common", 'M-Setup'!$L$7,
IF(B103="Library-Study", 'M-Setup'!$P$7,
IF(B103="External", 'M-Setup'!$T$7,
IF(B103="WC Facility",'M-Setup'!$X$7," "))))))</f>
        <v xml:space="preserve"> </v>
      </c>
      <c r="E109" s="46"/>
      <c r="F109" s="59"/>
      <c r="G109" s="89"/>
      <c r="H109" s="77"/>
      <c r="I109" s="49"/>
    </row>
    <row r="110" spans="1:9" ht="25.95" hidden="1" customHeight="1" outlineLevel="1" x14ac:dyDescent="0.3">
      <c r="A110" s="118"/>
      <c r="B110" s="48" t="str">
        <f>IF(B103="Teaching (Lec)",'M-Setup'!$B$8,
IF(B103="Teaching (Lab)",'M-Setup'!$F$8,
IF(B103="Social-Common",'M-Setup'!$J$8,
IF(B103="Library-Study",'M-Setup'!$N$8,
IF(B103="External",'M-Setup'!$R$8,
IF(B103="WC Facility",'M-Setup'!$V$8," "))))))</f>
        <v xml:space="preserve"> </v>
      </c>
      <c r="C110" s="45" t="str">
        <f>IF(B103="Teaching (Lec)", 'M-Setup'!$C$8,
IF(B103="Teaching (Lab)", 'M-Setup'!$G$8,
IF(B103="Social-Common", 'M-Setup'!$K$8,
IF(B103="Library-Study", 'M-Setup'!$O$8,
IF(B103="External", 'M-Setup'!$S$8,
IF(B103="WC Facility",'M-Setup'!$W$8," "))))))</f>
        <v xml:space="preserve"> </v>
      </c>
      <c r="D110" s="44" t="str">
        <f>IF(B103="Teaching (Lec)", 'M-Setup'!$D$8,
IF(B103="Teaching (Lab)", 'M-Setup'!$H$8,
IF(B103="Social-Common", 'M-Setup'!$L$8,
IF(B103="Library-Study", 'M-Setup'!$P$8,
IF(B103="External", 'M-Setup'!$T$8,
IF(B103="WC Facility",'M-Setup'!$X$8," "))))))</f>
        <v xml:space="preserve"> </v>
      </c>
      <c r="E110" s="46"/>
      <c r="F110" s="59"/>
      <c r="G110" s="89"/>
      <c r="H110" s="77"/>
      <c r="I110" s="49"/>
    </row>
    <row r="111" spans="1:9" ht="25.95" hidden="1" customHeight="1" outlineLevel="1" x14ac:dyDescent="0.3">
      <c r="A111" s="118"/>
      <c r="B111" s="48" t="str">
        <f>IF(B103="Teaching (Lec)",'M-Setup'!$B$9,
IF(B103="Teaching (Lab)",'M-Setup'!$F$9,
IF(B103="Social-Common",'M-Setup'!$J$9,
IF(B103="Library-Study",'M-Setup'!$N$9,
IF(B103="External",'M-Setup'!$R$9,
IF(B103="WC Facility",'M-Setup'!$V$9," "))))))</f>
        <v xml:space="preserve"> </v>
      </c>
      <c r="C111" s="45" t="str">
        <f>IF(B103="Teaching (Lec)", 'M-Setup'!$C$9,
IF(B103="Teaching (Lab)", 'M-Setup'!$G$9,
IF(B103="Social-Common", 'M-Setup'!$K$9,
IF(B103="Library-Study", 'M-Setup'!$O$9,
IF(B103="External", 'M-Setup'!$S$9,
IF(B103="WC Facility",'M-Setup'!$W$9," "))))))</f>
        <v xml:space="preserve"> </v>
      </c>
      <c r="D111" s="44" t="str">
        <f>IF(B103="Teaching (Lec)", 'M-Setup'!$D$9,
IF(B103="Teaching (Lab)", 'M-Setup'!$H$9,
IF(B103="Social-Common", 'M-Setup'!$L$9,
IF(B103="Library-Study", 'M-Setup'!$P$9,
IF(B103="External", 'M-Setup'!$T$9,
IF(B103="WC Facility",'M-Setup'!$X$9," "))))))</f>
        <v xml:space="preserve"> </v>
      </c>
      <c r="E111" s="46"/>
      <c r="F111" s="59"/>
      <c r="G111" s="89"/>
      <c r="H111" s="77"/>
      <c r="I111" s="49"/>
    </row>
    <row r="112" spans="1:9" ht="25.95" hidden="1" customHeight="1" outlineLevel="1" x14ac:dyDescent="0.3">
      <c r="A112" s="118"/>
      <c r="B112" s="48" t="str">
        <f>IF(B103="Teaching (Lec)",'M-Setup'!$B$10,
IF(B103="Teaching (Lab)",'M-Setup'!$F$10,
IF(B103="Social-Common",'M-Setup'!$J$10,
IF(B103="Library-Study",'M-Setup'!$N$10,
IF(B103="External",'M-Setup'!$R$10,
IF(B103="WC Facility",'M-Setup'!$V$10," "))))))</f>
        <v xml:space="preserve"> </v>
      </c>
      <c r="C112" s="45" t="str">
        <f>IF(B103="Teaching (Lec)", 'M-Setup'!$C$10,
IF(B103="Teaching (Lab)", 'M-Setup'!$G$10,
IF(B103="Social-Common", 'M-Setup'!$K$10,
IF(B103="Library-Study", 'M-Setup'!$O$10,
IF(B103="External", 'M-Setup'!$S$10,
IF(B103="WC Facility",'M-Setup'!$W$10," "))))))</f>
        <v xml:space="preserve"> </v>
      </c>
      <c r="D112" s="44" t="str">
        <f>IF(B103="Teaching (Lec)", 'M-Setup'!$D$10,
IF(B103="Teaching (Lab)", 'M-Setup'!$H$10,
IF(B103="Social-Common", 'M-Setup'!$L$10,
IF(B103="Library-Study", 'M-Setup'!$P$10,
IF(B103="External", 'M-Setup'!$T$10,
IF(B103="WC Facility",'M-Setup'!$X$10," "))))))</f>
        <v xml:space="preserve"> </v>
      </c>
      <c r="E112" s="46"/>
      <c r="F112" s="59"/>
      <c r="G112" s="89"/>
      <c r="H112" s="77"/>
      <c r="I112" s="49"/>
    </row>
    <row r="113" spans="1:9" ht="25.95" hidden="1" customHeight="1" outlineLevel="1" x14ac:dyDescent="0.3">
      <c r="A113" s="118"/>
      <c r="B113" s="48" t="str">
        <f>IF(B103="Teaching (Lec)",'M-Setup'!$B$11,
IF(B103="Teaching (Lab)",'M-Setup'!$F$11,
IF(B103="Social-Common",'M-Setup'!$J$11,
IF(B103="Library-Study",'M-Setup'!$N$11,
IF(B103="External",'M-Setup'!$R$11,
IF(B103="WC Facility",'M-Setup'!$V$11," "))))))</f>
        <v xml:space="preserve"> </v>
      </c>
      <c r="C113" s="45" t="str">
        <f>IF(B103="Teaching (Lec)", 'M-Setup'!$C$11,
IF(B103="Teaching (Lab)", 'M-Setup'!$G$11,
IF(B103="Social-Common", 'M-Setup'!$K$11,
IF(B103="Library-Study", 'M-Setup'!$O$11,
IF(B103="External", 'M-Setup'!$S$11,
IF(B103="WC Facility",'M-Setup'!$W$11," "))))))</f>
        <v xml:space="preserve"> </v>
      </c>
      <c r="D113" s="44" t="str">
        <f>IF(B103="Teaching (Lec)", 'M-Setup'!$D$11,
IF(B103="Teaching (Lab)", 'M-Setup'!$H$11,
IF(B103="Social-Common", 'M-Setup'!$L$11,
IF(B103="Library-Study", 'M-Setup'!$P$11,
IF(B103="External", 'M-Setup'!$T$11,
IF(B103="WC Facility",'M-Setup'!$X$11," "))))))</f>
        <v xml:space="preserve"> </v>
      </c>
      <c r="E113" s="46"/>
      <c r="F113" s="59"/>
      <c r="G113" s="89"/>
      <c r="H113" s="77"/>
      <c r="I113" s="49"/>
    </row>
    <row r="114" spans="1:9" ht="25.95" hidden="1" customHeight="1" outlineLevel="1" x14ac:dyDescent="0.3">
      <c r="A114" s="118"/>
      <c r="B114" s="48" t="str">
        <f>IF(B103="Teaching (Lec)",'M-Setup'!$B$12,
IF(B103="Teaching (Lab)",'M-Setup'!$F$12,
IF(B103="Social-Common",'M-Setup'!$J$12,
IF(B103="Library-Study",'M-Setup'!$N$12,
IF(B103="External",'M-Setup'!$R$12,
IF(B103="WC Facility",'M-Setup'!$V$12," "))))))</f>
        <v xml:space="preserve"> </v>
      </c>
      <c r="C114" s="45" t="str">
        <f>IF(B103="Teaching (Lec)", 'M-Setup'!$C$12,
IF(B103="Teaching (Lab)", 'M-Setup'!$G$12,
IF(B103="Social-Common", 'M-Setup'!$K$12,
IF(B103="Library-Study", 'M-Setup'!$O$12,
IF(B103="External", 'M-Setup'!$S$12,
IF(B103="WC Facility",'M-Setup'!$W$12," "))))))</f>
        <v xml:space="preserve"> </v>
      </c>
      <c r="D114" s="44" t="str">
        <f>IF(B103="Teaching (Lec)", 'M-Setup'!$D$12,
IF(B103="Teaching (Lab)", 'M-Setup'!$H$12,
IF(B103="Social-Common", 'M-Setup'!$L$12,
IF(B103="Library-Study", 'M-Setup'!$P$12,
IF(B103="External", 'M-Setup'!$T$12,
IF(B103="WC Facility",'M-Setup'!$X$12," "))))))</f>
        <v xml:space="preserve"> </v>
      </c>
      <c r="E114" s="46"/>
      <c r="F114" s="59"/>
      <c r="G114" s="89"/>
      <c r="H114" s="77"/>
      <c r="I114" s="49"/>
    </row>
    <row r="115" spans="1:9" ht="25.95" hidden="1" customHeight="1" outlineLevel="1" x14ac:dyDescent="0.3">
      <c r="A115" s="118"/>
      <c r="B115" s="48" t="str">
        <f>IF(B103="Teaching (Lec)",'M-Setup'!$B$13,
IF(B103="Teaching (Lab)",'M-Setup'!$F$13,
IF(B103="Social-Common",'M-Setup'!$J$13,
IF(B103="Library-Study",'M-Setup'!$N$13,
IF(B103="External",'M-Setup'!$R$13,
IF(B103="WC Facility",'M-Setup'!$V$13," "))))))</f>
        <v xml:space="preserve"> </v>
      </c>
      <c r="C115" s="45" t="str">
        <f>IF(B103="Teaching (Lec)", 'M-Setup'!$C$13,
IF(B103="Teaching (Lab)", 'M-Setup'!$G$13,
IF(B103="Social-Common", 'M-Setup'!$K$13,
IF(B103="Library-Study", 'M-Setup'!$O$13,
IF(B103="External", 'M-Setup'!$S$13,
IF(B103="WC Facility",'M-Setup'!$W$13," "))))))</f>
        <v xml:space="preserve"> </v>
      </c>
      <c r="D115" s="44" t="str">
        <f>IF(B103="Teaching (Lec)", 'M-Setup'!$D$13,
IF(B103="Teaching (Lab)", 'M-Setup'!$H$13,
IF(B103="Social-Common", 'M-Setup'!$L$13,
IF(B103="Library-Study", 'M-Setup'!$P$13,
IF(B103="External", 'M-Setup'!$T$13,
IF(B103="WC Facility",'M-Setup'!$X$13," "))))))</f>
        <v xml:space="preserve"> </v>
      </c>
      <c r="E115" s="46"/>
      <c r="F115" s="59"/>
      <c r="G115" s="89"/>
      <c r="H115" s="77"/>
      <c r="I115" s="49"/>
    </row>
    <row r="116" spans="1:9" ht="25.95" hidden="1" customHeight="1" outlineLevel="1" x14ac:dyDescent="0.3">
      <c r="A116" s="118"/>
      <c r="B116" s="48" t="str">
        <f>IF(B103="Teaching (Lec)",'M-Setup'!$B$14,
IF(B103="Teaching (Lab)",'M-Setup'!$F$14,
IF(B103="Social-Common",'M-Setup'!$J$14,
IF(B103="Library-Study",'M-Setup'!$N$14,
IF(B103="External",'M-Setup'!$R$14,
IF(B103="WC Facility",'M-Setup'!$V$14," "))))))</f>
        <v xml:space="preserve"> </v>
      </c>
      <c r="C116" s="45" t="str">
        <f>IF(B103="Teaching (Lec)", 'M-Setup'!$C$14,
IF(B103="Teaching (Lab)", 'M-Setup'!$G$14,
IF(B103="Social-Common", 'M-Setup'!$K$14,
IF(B103="Library-Study", 'M-Setup'!$O$14,
IF(B103="External", 'M-Setup'!$S$14,
IF(B103="WC Facility",'M-Setup'!$W$14," "))))))</f>
        <v xml:space="preserve"> </v>
      </c>
      <c r="D116" s="44" t="str">
        <f>IF(B103="Teaching (Lec)", 'M-Setup'!$D$14,
IF(B103="Teaching (Lab)", 'M-Setup'!$H$14,
IF(B103="Social-Common", 'M-Setup'!$L$14,
IF(B103="Library-Study", 'M-Setup'!$P$14,
IF(B103="External", 'M-Setup'!$T$14,
IF(B103="WC Facility",'M-Setup'!$X$14," "))))))</f>
        <v xml:space="preserve"> </v>
      </c>
      <c r="E116" s="46"/>
      <c r="F116" s="59"/>
      <c r="G116" s="89"/>
      <c r="H116" s="77"/>
      <c r="I116" s="49"/>
    </row>
    <row r="117" spans="1:9" ht="25.95" hidden="1" customHeight="1" outlineLevel="1" x14ac:dyDescent="0.3">
      <c r="A117" s="118"/>
      <c r="B117" s="48" t="str">
        <f>IF(B103="Teaching (Lec)",'M-Setup'!$B$15,
IF(B103="Teaching (Lab)",'M-Setup'!$F$15,
IF(B103="Social-Common",'M-Setup'!$J$15,
IF(B103="Library-Study",'M-Setup'!$N$15,
IF(B103="External",'M-Setup'!$R$15,
IF(B103="WC Facility",'M-Setup'!$V$15," "))))))</f>
        <v xml:space="preserve"> </v>
      </c>
      <c r="C117" s="45" t="str">
        <f>IF(B103="Teaching (Lec)", 'M-Setup'!$C$15,
IF(B103="Teaching (Lab)", 'M-Setup'!$G$15,
IF(B103="Social-Common", 'M-Setup'!$K$15,
IF(B103="Library-Study", 'M-Setup'!$O$15,
IF(B103="External", 'M-Setup'!$S$15,
IF(B103="WC Facility",'M-Setup'!$W$15," "))))))</f>
        <v xml:space="preserve"> </v>
      </c>
      <c r="D117" s="44" t="str">
        <f>IF(B103="Teaching (Lec)", 'M-Setup'!$D$15,
IF(B103="Teaching (Lab)", 'M-Setup'!$H$15,
IF(B103="Social-Common", 'M-Setup'!$L$15,
IF(B103="Library-Study", 'M-Setup'!$P$15,
IF(B103="External", 'M-Setup'!$T$15,
IF(B103="WC Facility",'M-Setup'!$X$15," "))))))</f>
        <v xml:space="preserve"> </v>
      </c>
      <c r="E117" s="46"/>
      <c r="F117" s="59"/>
      <c r="G117" s="89"/>
      <c r="H117" s="77"/>
      <c r="I117" s="49"/>
    </row>
    <row r="118" spans="1:9" ht="25.95" hidden="1" customHeight="1" outlineLevel="1" x14ac:dyDescent="0.3">
      <c r="A118" s="118"/>
      <c r="B118" s="48" t="str">
        <f>IF(B103="Teaching (Lec)",'M-Setup'!$B$16,
IF(B103="Teaching (Lab)",'M-Setup'!$F$16,
IF(B103="Social-Common",'M-Setup'!$J$16,
IF(B103="Library-Study",'M-Setup'!$N$16,
IF(B103="External",'M-Setup'!$R$16,
IF(B103="WC Facility",'M-Setup'!$V$16," "))))))</f>
        <v xml:space="preserve"> </v>
      </c>
      <c r="C118" s="45" t="str">
        <f>IF(B103="Teaching (Lec)", 'M-Setup'!$C$16,
IF(B103="Teaching (Lab)", 'M-Setup'!$G$16,
IF(B103="Social-Common", 'M-Setup'!$K$16,
IF(B103="Library-Study", 'M-Setup'!$O$16,
IF(B103="External", 'M-Setup'!$S$16,
IF(B103="WC Facility",'M-Setup'!$W$16," "))))))</f>
        <v xml:space="preserve"> </v>
      </c>
      <c r="D118" s="44" t="str">
        <f>IF(B103="Teaching (Lec)", 'M-Setup'!$D$16,
IF(B103="Teaching (Lab)", 'M-Setup'!$H$16,
IF(B103="Social-Common", 'M-Setup'!$L$16,
IF(B103="Library-Study", 'M-Setup'!$P$16,
IF(B103="External", 'M-Setup'!$T$16,
IF(B103="WC Facility",'M-Setup'!$X$16," "))))))</f>
        <v xml:space="preserve"> </v>
      </c>
      <c r="E118" s="46"/>
      <c r="F118" s="60"/>
      <c r="G118" s="89"/>
      <c r="H118" s="77"/>
      <c r="I118" s="49"/>
    </row>
    <row r="119" spans="1:9" ht="25.95" hidden="1" customHeight="1" outlineLevel="1" x14ac:dyDescent="0.3">
      <c r="A119" s="118"/>
      <c r="B119" s="48" t="str">
        <f>IF(B103="Teaching (Lec)",'M-Setup'!$B$17,
IF(B103="Teaching (Lab)",'M-Setup'!$F$17,
IF(B103="Social-Common",'M-Setup'!$J$17,
IF(B103="Library-Study",'M-Setup'!$N$17,
IF(B103="External",'M-Setup'!$R$17,
IF(B103="WC Facility",'M-Setup'!$V$17," "))))))</f>
        <v xml:space="preserve"> </v>
      </c>
      <c r="C119" s="45" t="str">
        <f>IF(B103="Teaching (Lec)", 'M-Setup'!$C$17,
IF(B103="Teaching (Lab)", 'M-Setup'!$G$17,
IF(B103="Social-Common", 'M-Setup'!$K$17,
IF(B103="Library-Study", 'M-Setup'!$O$17,
IF(B103="External", 'M-Setup'!$S$17,
IF(B103="WC Facility",'M-Setup'!$W$17," "))))))</f>
        <v xml:space="preserve"> </v>
      </c>
      <c r="D119" s="44" t="str">
        <f>IF(B103="Teaching (Lec)", 'M-Setup'!$D$17,
IF(B103="Teaching (Lab)", 'M-Setup'!$H$17,
IF(B103="Social-Common", 'M-Setup'!$L$17,
IF(B103="Library-Study", 'M-Setup'!$P$17,
IF(B103="External", 'M-Setup'!$T$17,
IF(B103="WC Facility",'M-Setup'!$X$17," "))))))</f>
        <v xml:space="preserve"> </v>
      </c>
      <c r="E119" s="46"/>
      <c r="F119" s="60"/>
      <c r="G119" s="89"/>
      <c r="H119" s="77"/>
      <c r="I119" s="49"/>
    </row>
    <row r="120" spans="1:9" ht="25.95" hidden="1" customHeight="1" outlineLevel="1" x14ac:dyDescent="0.3">
      <c r="A120" s="118"/>
      <c r="B120" s="48" t="str">
        <f>IF(B103="Teaching (Lec)",'M-Setup'!$B$18,
IF(B103="Teaching (Lab)",'M-Setup'!$F$18,
IF(B103="Social-Common",'M-Setup'!$J$18,
IF(B103="Library-Study",'M-Setup'!$N$18,
IF(B103="External",'M-Setup'!$R$18,
IF(B103="WC Facility",'M-Setup'!$V$18," "))))))</f>
        <v xml:space="preserve"> </v>
      </c>
      <c r="C120" s="45" t="str">
        <f>IF(B103="Teaching (Lec)", 'M-Setup'!$C$18,
IF(B103="Teaching (Lab)", 'M-Setup'!$G$18,
IF(B103="Social-Common", 'M-Setup'!$K$18,
IF(B103="Library-Study", 'M-Setup'!$O$18,
IF(B103="External", 'M-Setup'!$S$18,
IF(B103="WC Facility",'M-Setup'!$W$18," "))))))</f>
        <v xml:space="preserve"> </v>
      </c>
      <c r="D120" s="44" t="str">
        <f>IF(B103="Teaching (Lec)", 'M-Setup'!$D$18,
IF(B103="Teaching (Lab)", 'M-Setup'!$H$18,
IF(B103="Social-Common", 'M-Setup'!$L$18,
IF(B103="Library-Study", 'M-Setup'!$P$18,
IF(B103="External", 'M-Setup'!$T$18,
IF(B103="WC Facility",'M-Setup'!$X$18," "))))))</f>
        <v xml:space="preserve"> </v>
      </c>
      <c r="E120" s="46"/>
      <c r="F120" s="60"/>
      <c r="G120" s="89"/>
      <c r="H120" s="77"/>
      <c r="I120" s="49"/>
    </row>
    <row r="121" spans="1:9" ht="25.95" hidden="1" customHeight="1" outlineLevel="1" x14ac:dyDescent="0.3">
      <c r="A121" s="118"/>
      <c r="B121" s="48" t="str">
        <f>IF(B103="Teaching (Lec)",'M-Setup'!$B$19,
IF(B103="Teaching (Lab)",'M-Setup'!$F$19,
IF(B103="Social-Common",'M-Setup'!$J$19,
IF(B103="Library-Study",'M-Setup'!$N$19,
IF(B103="External",'M-Setup'!$R$19,
IF(B103="WC Facility",'M-Setup'!$V$19," "))))))</f>
        <v xml:space="preserve"> </v>
      </c>
      <c r="C121" s="45" t="str">
        <f>IF(B103="Teaching (Lec)", 'M-Setup'!$C$19,
IF(B103="Teaching (Lab)", 'M-Setup'!$G$19,
IF(B103="Social-Common", 'M-Setup'!$K$19,
IF(B103="Library-Study", 'M-Setup'!$O$19,
IF(B103="External", 'M-Setup'!$S$19,
IF(B103="WC Facility",'M-Setup'!$W$19," "))))))</f>
        <v xml:space="preserve"> </v>
      </c>
      <c r="D121" s="44" t="str">
        <f>IF(B103="Teaching (Lec)", 'M-Setup'!$D$19,
IF(B103="Teaching (Lab)", 'M-Setup'!$H$19,
IF(B103="Social-Common", 'M-Setup'!$L$19,
IF(B103="Library-Study", 'M-Setup'!$P$19,
IF(B103="External", 'M-Setup'!$T$19,
IF(B103="WC Facility",'M-Setup'!$X$19," "))))))</f>
        <v xml:space="preserve"> </v>
      </c>
      <c r="E121" s="46"/>
      <c r="F121" s="60"/>
      <c r="G121" s="89"/>
      <c r="H121" s="77"/>
      <c r="I121" s="49"/>
    </row>
    <row r="122" spans="1:9" ht="26.4" hidden="1" customHeight="1" outlineLevel="1" thickBot="1" x14ac:dyDescent="0.35">
      <c r="A122" s="118"/>
      <c r="B122" s="50" t="str">
        <f>IF(B103="Teaching (Lec)",'M-Setup'!$B$20,
IF(B103="Teaching (Lab)",'M-Setup'!$F$20,
IF(B103="Social-Common",'M-Setup'!$J$20,
IF(B103="Library-Study",'M-Setup'!$N$20,
IF(B103="External",'M-Setup'!$R$20,
IF(B103="WC Facility",'M-Setup'!$V$20," "))))))</f>
        <v xml:space="preserve"> </v>
      </c>
      <c r="C122" s="51" t="str">
        <f>IF(B103="Teaching (Lec)", 'M-Setup'!$C$20,
IF(B103="Teaching (Lab)", 'M-Setup'!$G$20,
IF(B103="Social-Common", 'M-Setup'!$K$20,
IF(B103="Library-Study", 'M-Setup'!$O$20,
IF(B103="External", 'M-Setup'!$S$20,
IF(B103="WC Facility",'M-Setup'!$W$20," "))))))</f>
        <v xml:space="preserve"> </v>
      </c>
      <c r="D122" s="52" t="str">
        <f>IF(B103="Teaching (Lec)", 'M-Setup'!$D$20,
IF(B103="Teaching (Lab)", 'M-Setup'!$H$20,
IF(B103="Social-Common", 'M-Setup'!$L$20,
IF(B103="Library-Study", 'M-Setup'!$P$20,
IF(B103="External", 'M-Setup'!$T$20,
IF(B103="WC Facility",'M-Setup'!$X$20," "))))))</f>
        <v xml:space="preserve"> </v>
      </c>
      <c r="E122" s="53"/>
      <c r="F122" s="86"/>
      <c r="G122" s="90"/>
      <c r="H122" s="88"/>
      <c r="I122" s="54"/>
    </row>
    <row r="123" spans="1:9" ht="15" collapsed="1" thickBot="1" x14ac:dyDescent="0.35">
      <c r="A123" s="114">
        <v>7</v>
      </c>
      <c r="B123" s="57"/>
      <c r="C123" s="103"/>
      <c r="D123" s="61" t="str">
        <f>IF(B123="Teaching (Lec)", COUNTA(F127:F140)/14,
IF(B123="Teaching (Lab)", COUNTA(F127:F140)/14,
IF(B123="Social-Common", COUNTA(F127:F135)/9,
IF(B123="Library-Study", COUNTA(F127:F137)/11,
IF(B123="External", COUNTA(F127:F131)/5,
IF(B123="WC Facility", COUNTA(F127:F131)/10, " "))))))</f>
        <v xml:space="preserve"> </v>
      </c>
      <c r="H123" s="91">
        <f>COUNTA(I126:I142)</f>
        <v>0</v>
      </c>
    </row>
    <row r="124" spans="1:9" ht="15" hidden="1" customHeight="1" outlineLevel="1" thickBot="1" x14ac:dyDescent="0.35">
      <c r="A124" s="118"/>
      <c r="B124" s="92" t="s">
        <v>52</v>
      </c>
      <c r="C124" s="101"/>
      <c r="D124" s="104"/>
      <c r="E124" s="1"/>
      <c r="F124" s="1"/>
      <c r="G124" s="1"/>
      <c r="H124" s="93"/>
    </row>
    <row r="125" spans="1:9" ht="28.95" hidden="1" customHeight="1" outlineLevel="1" x14ac:dyDescent="0.3">
      <c r="A125" s="118"/>
      <c r="B125" s="32" t="s">
        <v>53</v>
      </c>
      <c r="C125" s="33" t="s">
        <v>54</v>
      </c>
      <c r="D125" s="102" t="s">
        <v>55</v>
      </c>
      <c r="E125" s="185" t="s">
        <v>131</v>
      </c>
      <c r="F125" s="185"/>
      <c r="G125" s="47" t="s">
        <v>57</v>
      </c>
      <c r="H125" s="87" t="s">
        <v>58</v>
      </c>
      <c r="I125" s="47" t="s">
        <v>59</v>
      </c>
    </row>
    <row r="126" spans="1:9" ht="25.95" hidden="1" customHeight="1" outlineLevel="1" x14ac:dyDescent="0.3">
      <c r="A126" s="118"/>
      <c r="B126" s="48" t="str">
        <f>IF(B123="Teaching (Lec)",'M-Setup'!$B$4,
IF(B123="Teaching (Lab)",'M-Setup'!$F$4,
IF(B123="Social-Common",'M-Setup'!$J$4,
IF(B123="Library-Study",'M-Setup'!$N$4,
IF(B123="External",'M-Setup'!$R$4,
IF(B123="WC Facility",'M-Setup'!$V$4," "))))))</f>
        <v xml:space="preserve"> </v>
      </c>
      <c r="C126" s="45" t="str">
        <f>IF(B123="Teaching (Lec)", 'M-Setup'!$C$4,
IF(B123="Teaching (Lab)", 'M-Setup'!$G$4,
IF(B123="Social-Common", 'M-Setup'!$K$4,
IF(B123="Library-Study", 'M-Setup'!$O$4,
IF(B123="External", 'M-Setup'!$S$4,
IF(B123="WC Facility",'M-Setup'!$W$4," "))))))</f>
        <v xml:space="preserve"> </v>
      </c>
      <c r="D126" s="44" t="str">
        <f>IF(B123="Teaching (Lec)", 'M-Setup'!$D$4,
IF(B123="Teaching (Lab)", 'M-Setup'!$H$4,
IF(B123="Social-Common", 'M-Setup'!$L$4,
IF(B123="Library-Study", 'M-Setup'!$P$4,
IF(B123="External", 'M-Setup'!$T$4,
IF(B123="WC Facility", 'M-Setup'!$X$4, " "))))))</f>
        <v xml:space="preserve"> </v>
      </c>
      <c r="E126" s="46"/>
      <c r="F126" s="59"/>
      <c r="G126" s="89"/>
      <c r="H126" s="77"/>
      <c r="I126" s="49"/>
    </row>
    <row r="127" spans="1:9" ht="25.95" hidden="1" customHeight="1" outlineLevel="1" x14ac:dyDescent="0.3">
      <c r="A127" s="118"/>
      <c r="B127" s="48" t="str">
        <f>IF(B123="Teaching (Lec)",'M-Setup'!$B$5,
IF(B123="Teaching (Lab)",'M-Setup'!$F$5,
IF(B123="Social-Common",'M-Setup'!$J$5,
IF(B123="Library-Study",'M-Setup'!$N$5,
IF(B123="External",'M-Setup'!$R$5,
IF(B123="WC Facility",'M-Setup'!$V$5," "))))))</f>
        <v xml:space="preserve"> </v>
      </c>
      <c r="C127" s="45" t="str">
        <f>IF(B123="Teaching (Lec)", 'M-Setup'!$C$5,
IF(B123="Teaching (Lab)", 'M-Setup'!$G$5,
IF(B123="Social-Common", 'M-Setup'!$K$5,
IF(B123="Library-Study", 'M-Setup'!$O$5,
IF(B123="External", 'M-Setup'!$S$5,
IF(B123="WC Facility",'M-Setup'!$W$5," "))))))</f>
        <v xml:space="preserve"> </v>
      </c>
      <c r="D127" s="44" t="str">
        <f>IF(B123="Teaching (Lec)", 'M-Setup'!$D$5,
IF(B123="Teaching (Lab)", 'M-Setup'!$H$5,
IF(B123="Social-Common", 'M-Setup'!$L$5,
IF(B123="Library-Study", 'M-Setup'!$P$5,
IF(B123="External", 'M-Setup'!$T$5,
IF(B123="WC Facility",'M-Setup'!$X$5," "))))))</f>
        <v xml:space="preserve"> </v>
      </c>
      <c r="E127" s="46"/>
      <c r="F127" s="59"/>
      <c r="G127" s="89"/>
      <c r="H127" s="77"/>
      <c r="I127" s="49"/>
    </row>
    <row r="128" spans="1:9" ht="25.95" hidden="1" customHeight="1" outlineLevel="1" x14ac:dyDescent="0.3">
      <c r="A128" s="118"/>
      <c r="B128" s="48" t="str">
        <f>IF(B123="Teaching (Lec)",'M-Setup'!$B$6,
IF(B123="Teaching (Lab)",'M-Setup'!$F$6,
IF(B123="Social-Common",'M-Setup'!$J$6,
IF(B123="Library-Study",'M-Setup'!$N$6,
IF(B123="External",'M-Setup'!$R$6,
IF(B123="WC Facility",'M-Setup'!$V$6," "))))))</f>
        <v xml:space="preserve"> </v>
      </c>
      <c r="C128" s="45" t="str">
        <f>IF(B123="Teaching (Lec)", 'M-Setup'!$C$6,
IF(B123="Teaching (Lab)", 'M-Setup'!$G$6,
IF(B123="Social-Common", 'M-Setup'!$K$6,
IF(B123="Library-Study", 'M-Setup'!$O$6,
IF(B123="External", 'M-Setup'!$S$6,
IF(B123="WC Facility",'M-Setup'!$W$6," "))))))</f>
        <v xml:space="preserve"> </v>
      </c>
      <c r="D128" s="44" t="str">
        <f>IF(B123="Teaching (Lec)", 'M-Setup'!$D$6,
IF(B123="Teaching (Lab)", 'M-Setup'!$H$6,
IF(B123="Social-Common", 'M-Setup'!$L$6,
IF(B123="Library-Study", 'M-Setup'!$P$6,
IF(B123="External", 'M-Setup'!$T$6,
IF(B123="WC Facility",'M-Setup'!$X$6," "))))))</f>
        <v xml:space="preserve"> </v>
      </c>
      <c r="E128" s="46"/>
      <c r="F128" s="59"/>
      <c r="G128" s="89"/>
      <c r="H128" s="77"/>
      <c r="I128" s="49"/>
    </row>
    <row r="129" spans="1:9" ht="25.95" hidden="1" customHeight="1" outlineLevel="1" x14ac:dyDescent="0.3">
      <c r="A129" s="118"/>
      <c r="B129" s="48" t="str">
        <f>IF(B123="Teaching (Lec)",'M-Setup'!$B$7,
IF(B123="Teaching (Lab)",'M-Setup'!$F$7,
IF(B123="Social-Common",'M-Setup'!$J$7,
IF(B123="Library-Study",'M-Setup'!$N$7,
IF(B123="External",'M-Setup'!$R$7,
IF(B123="WC Facility",'M-Setup'!$V$7," "))))))</f>
        <v xml:space="preserve"> </v>
      </c>
      <c r="C129" s="45" t="str">
        <f>IF(B123="Teaching (Lec)", 'M-Setup'!$C$7,
IF(B123="Teaching (Lab)", 'M-Setup'!$G$7,
IF(B123="Social-Common", 'M-Setup'!$K$7,
IF(B123="Library-Study", 'M-Setup'!$O$7,
IF(B123="External", 'M-Setup'!$S$7,
IF(B123="WC Facility",'M-Setup'!$W$7," "))))))</f>
        <v xml:space="preserve"> </v>
      </c>
      <c r="D129" s="44" t="str">
        <f>IF(B123="Teaching (Lec)", 'M-Setup'!$D$7,
IF(B123="Teaching (Lab)", 'M-Setup'!$H$7,
IF(B123="Social-Common", 'M-Setup'!$L$7,
IF(B123="Library-Study", 'M-Setup'!$P$7,
IF(B123="External", 'M-Setup'!$T$7,
IF(B123="WC Facility",'M-Setup'!$X$7," "))))))</f>
        <v xml:space="preserve"> </v>
      </c>
      <c r="E129" s="46"/>
      <c r="F129" s="59"/>
      <c r="G129" s="89"/>
      <c r="H129" s="77"/>
      <c r="I129" s="49"/>
    </row>
    <row r="130" spans="1:9" ht="25.95" hidden="1" customHeight="1" outlineLevel="1" x14ac:dyDescent="0.3">
      <c r="A130" s="118"/>
      <c r="B130" s="48" t="str">
        <f>IF(B123="Teaching (Lec)",'M-Setup'!$B$8,
IF(B123="Teaching (Lab)",'M-Setup'!$F$8,
IF(B123="Social-Common",'M-Setup'!$J$8,
IF(B123="Library-Study",'M-Setup'!$N$8,
IF(B123="External",'M-Setup'!$R$8,
IF(B123="WC Facility",'M-Setup'!$V$8," "))))))</f>
        <v xml:space="preserve"> </v>
      </c>
      <c r="C130" s="45" t="str">
        <f>IF(B123="Teaching (Lec)", 'M-Setup'!$C$8,
IF(B123="Teaching (Lab)", 'M-Setup'!$G$8,
IF(B123="Social-Common", 'M-Setup'!$K$8,
IF(B123="Library-Study", 'M-Setup'!$O$8,
IF(B123="External", 'M-Setup'!$S$8,
IF(B123="WC Facility",'M-Setup'!$W$8," "))))))</f>
        <v xml:space="preserve"> </v>
      </c>
      <c r="D130" s="44" t="str">
        <f>IF(B123="Teaching (Lec)", 'M-Setup'!$D$8,
IF(B123="Teaching (Lab)", 'M-Setup'!$H$8,
IF(B123="Social-Common", 'M-Setup'!$L$8,
IF(B123="Library-Study", 'M-Setup'!$P$8,
IF(B123="External", 'M-Setup'!$T$8,
IF(B123="WC Facility",'M-Setup'!$X$8," "))))))</f>
        <v xml:space="preserve"> </v>
      </c>
      <c r="E130" s="46"/>
      <c r="F130" s="59"/>
      <c r="G130" s="89"/>
      <c r="H130" s="77"/>
      <c r="I130" s="49"/>
    </row>
    <row r="131" spans="1:9" ht="25.95" hidden="1" customHeight="1" outlineLevel="1" x14ac:dyDescent="0.3">
      <c r="A131" s="118"/>
      <c r="B131" s="48" t="str">
        <f>IF(B123="Teaching (Lec)",'M-Setup'!$B$9,
IF(B123="Teaching (Lab)",'M-Setup'!$F$9,
IF(B123="Social-Common",'M-Setup'!$J$9,
IF(B123="Library-Study",'M-Setup'!$N$9,
IF(B123="External",'M-Setup'!$R$9,
IF(B123="WC Facility",'M-Setup'!$V$9," "))))))</f>
        <v xml:space="preserve"> </v>
      </c>
      <c r="C131" s="45" t="str">
        <f>IF(B123="Teaching (Lec)", 'M-Setup'!$C$9,
IF(B123="Teaching (Lab)", 'M-Setup'!$G$9,
IF(B123="Social-Common", 'M-Setup'!$K$9,
IF(B123="Library-Study", 'M-Setup'!$O$9,
IF(B123="External", 'M-Setup'!$S$9,
IF(B123="WC Facility",'M-Setup'!$W$9," "))))))</f>
        <v xml:space="preserve"> </v>
      </c>
      <c r="D131" s="44" t="str">
        <f>IF(B123="Teaching (Lec)", 'M-Setup'!$D$9,
IF(B123="Teaching (Lab)", 'M-Setup'!$H$9,
IF(B123="Social-Common", 'M-Setup'!$L$9,
IF(B123="Library-Study", 'M-Setup'!$P$9,
IF(B123="External", 'M-Setup'!$T$9,
IF(B123="WC Facility",'M-Setup'!$X$9," "))))))</f>
        <v xml:space="preserve"> </v>
      </c>
      <c r="E131" s="46"/>
      <c r="F131" s="59"/>
      <c r="G131" s="89"/>
      <c r="H131" s="77"/>
      <c r="I131" s="49"/>
    </row>
    <row r="132" spans="1:9" ht="25.95" hidden="1" customHeight="1" outlineLevel="1" x14ac:dyDescent="0.3">
      <c r="A132" s="118"/>
      <c r="B132" s="48" t="str">
        <f>IF(B123="Teaching (Lec)",'M-Setup'!$B$10,
IF(B123="Teaching (Lab)",'M-Setup'!$F$10,
IF(B123="Social-Common",'M-Setup'!$J$10,
IF(B123="Library-Study",'M-Setup'!$N$10,
IF(B123="External",'M-Setup'!$R$10,
IF(B123="WC Facility",'M-Setup'!$V$10," "))))))</f>
        <v xml:space="preserve"> </v>
      </c>
      <c r="C132" s="45" t="str">
        <f>IF(B123="Teaching (Lec)", 'M-Setup'!$C$10,
IF(B123="Teaching (Lab)", 'M-Setup'!$G$10,
IF(B123="Social-Common", 'M-Setup'!$K$10,
IF(B123="Library-Study", 'M-Setup'!$O$10,
IF(B123="External", 'M-Setup'!$S$10,
IF(B123="WC Facility",'M-Setup'!$W$10," "))))))</f>
        <v xml:space="preserve"> </v>
      </c>
      <c r="D132" s="44" t="str">
        <f>IF(B123="Teaching (Lec)", 'M-Setup'!$D$10,
IF(B123="Teaching (Lab)", 'M-Setup'!$H$10,
IF(B123="Social-Common", 'M-Setup'!$L$10,
IF(B123="Library-Study", 'M-Setup'!$P$10,
IF(B123="External", 'M-Setup'!$T$10,
IF(B123="WC Facility",'M-Setup'!$X$10," "))))))</f>
        <v xml:space="preserve"> </v>
      </c>
      <c r="E132" s="46"/>
      <c r="F132" s="59"/>
      <c r="G132" s="89"/>
      <c r="H132" s="77"/>
      <c r="I132" s="49"/>
    </row>
    <row r="133" spans="1:9" ht="25.95" hidden="1" customHeight="1" outlineLevel="1" x14ac:dyDescent="0.3">
      <c r="A133" s="118"/>
      <c r="B133" s="48" t="str">
        <f>IF(B123="Teaching (Lec)",'M-Setup'!$B$11,
IF(B123="Teaching (Lab)",'M-Setup'!$F$11,
IF(B123="Social-Common",'M-Setup'!$J$11,
IF(B123="Library-Study",'M-Setup'!$N$11,
IF(B123="External",'M-Setup'!$R$11,
IF(B123="WC Facility",'M-Setup'!$V$11," "))))))</f>
        <v xml:space="preserve"> </v>
      </c>
      <c r="C133" s="45" t="str">
        <f>IF(B123="Teaching (Lec)", 'M-Setup'!$C$11,
IF(B123="Teaching (Lab)", 'M-Setup'!$G$11,
IF(B123="Social-Common", 'M-Setup'!$K$11,
IF(B123="Library-Study", 'M-Setup'!$O$11,
IF(B123="External", 'M-Setup'!$S$11,
IF(B123="WC Facility",'M-Setup'!$W$11," "))))))</f>
        <v xml:space="preserve"> </v>
      </c>
      <c r="D133" s="44" t="str">
        <f>IF(B123="Teaching (Lec)", 'M-Setup'!$D$11,
IF(B123="Teaching (Lab)", 'M-Setup'!$H$11,
IF(B123="Social-Common", 'M-Setup'!$L$11,
IF(B123="Library-Study", 'M-Setup'!$P$11,
IF(B123="External", 'M-Setup'!$T$11,
IF(B123="WC Facility",'M-Setup'!$X$11," "))))))</f>
        <v xml:space="preserve"> </v>
      </c>
      <c r="E133" s="46"/>
      <c r="F133" s="59"/>
      <c r="G133" s="89"/>
      <c r="H133" s="77"/>
      <c r="I133" s="49"/>
    </row>
    <row r="134" spans="1:9" ht="25.95" hidden="1" customHeight="1" outlineLevel="1" x14ac:dyDescent="0.3">
      <c r="A134" s="118"/>
      <c r="B134" s="48" t="str">
        <f>IF(B123="Teaching (Lec)",'M-Setup'!$B$12,
IF(B123="Teaching (Lab)",'M-Setup'!$F$12,
IF(B123="Social-Common",'M-Setup'!$J$12,
IF(B123="Library-Study",'M-Setup'!$N$12,
IF(B123="External",'M-Setup'!$R$12,
IF(B123="WC Facility",'M-Setup'!$V$12," "))))))</f>
        <v xml:space="preserve"> </v>
      </c>
      <c r="C134" s="45" t="str">
        <f>IF(B123="Teaching (Lec)", 'M-Setup'!$C$12,
IF(B123="Teaching (Lab)", 'M-Setup'!$G$12,
IF(B123="Social-Common", 'M-Setup'!$K$12,
IF(B123="Library-Study", 'M-Setup'!$O$12,
IF(B123="External", 'M-Setup'!$S$12,
IF(B123="WC Facility",'M-Setup'!$W$12," "))))))</f>
        <v xml:space="preserve"> </v>
      </c>
      <c r="D134" s="44" t="str">
        <f>IF(B123="Teaching (Lec)", 'M-Setup'!$D$12,
IF(B123="Teaching (Lab)", 'M-Setup'!$H$12,
IF(B123="Social-Common", 'M-Setup'!$L$12,
IF(B123="Library-Study", 'M-Setup'!$P$12,
IF(B123="External", 'M-Setup'!$T$12,
IF(B123="WC Facility",'M-Setup'!$X$12," "))))))</f>
        <v xml:space="preserve"> </v>
      </c>
      <c r="E134" s="46"/>
      <c r="F134" s="59"/>
      <c r="G134" s="89"/>
      <c r="H134" s="77"/>
      <c r="I134" s="49"/>
    </row>
    <row r="135" spans="1:9" ht="25.95" hidden="1" customHeight="1" outlineLevel="1" x14ac:dyDescent="0.3">
      <c r="A135" s="118"/>
      <c r="B135" s="48" t="str">
        <f>IF(B123="Teaching (Lec)",'M-Setup'!$B$13,
IF(B123="Teaching (Lab)",'M-Setup'!$F$13,
IF(B123="Social-Common",'M-Setup'!$J$13,
IF(B123="Library-Study",'M-Setup'!$N$13,
IF(B123="External",'M-Setup'!$R$13,
IF(B123="WC Facility",'M-Setup'!$V$13," "))))))</f>
        <v xml:space="preserve"> </v>
      </c>
      <c r="C135" s="45" t="str">
        <f>IF(B123="Teaching (Lec)", 'M-Setup'!$C$13,
IF(B123="Teaching (Lab)", 'M-Setup'!$G$13,
IF(B123="Social-Common", 'M-Setup'!$K$13,
IF(B123="Library-Study", 'M-Setup'!$O$13,
IF(B123="External", 'M-Setup'!$S$13,
IF(B123="WC Facility",'M-Setup'!$W$13," "))))))</f>
        <v xml:space="preserve"> </v>
      </c>
      <c r="D135" s="44" t="str">
        <f>IF(B123="Teaching (Lec)", 'M-Setup'!$D$13,
IF(B123="Teaching (Lab)", 'M-Setup'!$H$13,
IF(B123="Social-Common", 'M-Setup'!$L$13,
IF(B123="Library-Study", 'M-Setup'!$P$13,
IF(B123="External", 'M-Setup'!$T$13,
IF(B123="WC Facility",'M-Setup'!$X$13," "))))))</f>
        <v xml:space="preserve"> </v>
      </c>
      <c r="E135" s="46"/>
      <c r="F135" s="59"/>
      <c r="G135" s="89"/>
      <c r="H135" s="77"/>
      <c r="I135" s="49"/>
    </row>
    <row r="136" spans="1:9" ht="25.95" hidden="1" customHeight="1" outlineLevel="1" x14ac:dyDescent="0.3">
      <c r="A136" s="118"/>
      <c r="B136" s="48" t="str">
        <f>IF(B123="Teaching (Lec)",'M-Setup'!$B$14,
IF(B123="Teaching (Lab)",'M-Setup'!$F$14,
IF(B123="Social-Common",'M-Setup'!$J$14,
IF(B123="Library-Study",'M-Setup'!$N$14,
IF(B123="External",'M-Setup'!$R$14,
IF(B123="WC Facility",'M-Setup'!$V$14," "))))))</f>
        <v xml:space="preserve"> </v>
      </c>
      <c r="C136" s="45" t="str">
        <f>IF(B123="Teaching (Lec)", 'M-Setup'!$C$14,
IF(B123="Teaching (Lab)", 'M-Setup'!$G$14,
IF(B123="Social-Common", 'M-Setup'!$K$14,
IF(B123="Library-Study", 'M-Setup'!$O$14,
IF(B123="External", 'M-Setup'!$S$14,
IF(B123="WC Facility",'M-Setup'!$W$14," "))))))</f>
        <v xml:space="preserve"> </v>
      </c>
      <c r="D136" s="44" t="str">
        <f>IF(B123="Teaching (Lec)", 'M-Setup'!$D$14,
IF(B123="Teaching (Lab)", 'M-Setup'!$H$14,
IF(B123="Social-Common", 'M-Setup'!$L$14,
IF(B123="Library-Study", 'M-Setup'!$P$14,
IF(B123="External", 'M-Setup'!$T$14,
IF(B123="WC Facility",'M-Setup'!$X$14," "))))))</f>
        <v xml:space="preserve"> </v>
      </c>
      <c r="E136" s="46"/>
      <c r="F136" s="59"/>
      <c r="G136" s="89"/>
      <c r="H136" s="77"/>
      <c r="I136" s="49"/>
    </row>
    <row r="137" spans="1:9" ht="25.95" hidden="1" customHeight="1" outlineLevel="1" x14ac:dyDescent="0.3">
      <c r="A137" s="118"/>
      <c r="B137" s="48" t="str">
        <f>IF(B123="Teaching (Lec)",'M-Setup'!$B$15,
IF(B123="Teaching (Lab)",'M-Setup'!$F$15,
IF(B123="Social-Common",'M-Setup'!$J$15,
IF(B123="Library-Study",'M-Setup'!$N$15,
IF(B123="External",'M-Setup'!$R$15,
IF(B123="WC Facility",'M-Setup'!$V$15," "))))))</f>
        <v xml:space="preserve"> </v>
      </c>
      <c r="C137" s="45" t="str">
        <f>IF(B123="Teaching (Lec)", 'M-Setup'!$C$15,
IF(B123="Teaching (Lab)", 'M-Setup'!$G$15,
IF(B123="Social-Common", 'M-Setup'!$K$15,
IF(B123="Library-Study", 'M-Setup'!$O$15,
IF(B123="External", 'M-Setup'!$S$15,
IF(B123="WC Facility",'M-Setup'!$W$15," "))))))</f>
        <v xml:space="preserve"> </v>
      </c>
      <c r="D137" s="44" t="str">
        <f>IF(B123="Teaching (Lec)", 'M-Setup'!$D$15,
IF(B123="Teaching (Lab)", 'M-Setup'!$H$15,
IF(B123="Social-Common", 'M-Setup'!$L$15,
IF(B123="Library-Study", 'M-Setup'!$P$15,
IF(B123="External", 'M-Setup'!$T$15,
IF(B123="WC Facility",'M-Setup'!$X$15," "))))))</f>
        <v xml:space="preserve"> </v>
      </c>
      <c r="E137" s="46"/>
      <c r="F137" s="59"/>
      <c r="G137" s="89"/>
      <c r="H137" s="77"/>
      <c r="I137" s="49"/>
    </row>
    <row r="138" spans="1:9" ht="25.95" hidden="1" customHeight="1" outlineLevel="1" x14ac:dyDescent="0.3">
      <c r="A138" s="118"/>
      <c r="B138" s="48" t="str">
        <f>IF(B123="Teaching (Lec)",'M-Setup'!$B$16,
IF(B123="Teaching (Lab)",'M-Setup'!$F$16,
IF(B123="Social-Common",'M-Setup'!$J$16,
IF(B123="Library-Study",'M-Setup'!$N$16,
IF(B123="External",'M-Setup'!$R$16,
IF(B123="WC Facility",'M-Setup'!$V$16," "))))))</f>
        <v xml:space="preserve"> </v>
      </c>
      <c r="C138" s="45" t="str">
        <f>IF(B123="Teaching (Lec)", 'M-Setup'!$C$16,
IF(B123="Teaching (Lab)", 'M-Setup'!$G$16,
IF(B123="Social-Common", 'M-Setup'!$K$16,
IF(B123="Library-Study", 'M-Setup'!$O$16,
IF(B123="External", 'M-Setup'!$S$16,
IF(B123="WC Facility",'M-Setup'!$W$16," "))))))</f>
        <v xml:space="preserve"> </v>
      </c>
      <c r="D138" s="44" t="str">
        <f>IF(B123="Teaching (Lec)", 'M-Setup'!$D$16,
IF(B123="Teaching (Lab)", 'M-Setup'!$H$16,
IF(B123="Social-Common", 'M-Setup'!$L$16,
IF(B123="Library-Study", 'M-Setup'!$P$16,
IF(B123="External", 'M-Setup'!$T$16,
IF(B123="WC Facility",'M-Setup'!$X$16," "))))))</f>
        <v xml:space="preserve"> </v>
      </c>
      <c r="E138" s="46"/>
      <c r="F138" s="60"/>
      <c r="G138" s="89"/>
      <c r="H138" s="77"/>
      <c r="I138" s="49"/>
    </row>
    <row r="139" spans="1:9" ht="25.95" hidden="1" customHeight="1" outlineLevel="1" x14ac:dyDescent="0.3">
      <c r="A139" s="118"/>
      <c r="B139" s="48" t="str">
        <f>IF(B123="Teaching (Lec)",'M-Setup'!$B$17,
IF(B123="Teaching (Lab)",'M-Setup'!$F$17,
IF(B123="Social-Common",'M-Setup'!$J$17,
IF(B123="Library-Study",'M-Setup'!$N$17,
IF(B123="External",'M-Setup'!$R$17,
IF(B123="WC Facility",'M-Setup'!$V$17," "))))))</f>
        <v xml:space="preserve"> </v>
      </c>
      <c r="C139" s="45" t="str">
        <f>IF(B123="Teaching (Lec)", 'M-Setup'!$C$17,
IF(B123="Teaching (Lab)", 'M-Setup'!$G$17,
IF(B123="Social-Common", 'M-Setup'!$K$17,
IF(B123="Library-Study", 'M-Setup'!$O$17,
IF(B123="External", 'M-Setup'!$S$17,
IF(B123="WC Facility",'M-Setup'!$W$17," "))))))</f>
        <v xml:space="preserve"> </v>
      </c>
      <c r="D139" s="44" t="str">
        <f>IF(B123="Teaching (Lec)", 'M-Setup'!$D$17,
IF(B123="Teaching (Lab)", 'M-Setup'!$H$17,
IF(B123="Social-Common", 'M-Setup'!$L$17,
IF(B123="Library-Study", 'M-Setup'!$P$17,
IF(B123="External", 'M-Setup'!$T$17,
IF(B123="WC Facility",'M-Setup'!$X$17," "))))))</f>
        <v xml:space="preserve"> </v>
      </c>
      <c r="E139" s="46"/>
      <c r="F139" s="60"/>
      <c r="G139" s="89"/>
      <c r="H139" s="77"/>
      <c r="I139" s="49"/>
    </row>
    <row r="140" spans="1:9" ht="25.95" hidden="1" customHeight="1" outlineLevel="1" x14ac:dyDescent="0.3">
      <c r="A140" s="118"/>
      <c r="B140" s="48" t="str">
        <f>IF(B123="Teaching (Lec)",'M-Setup'!$B$18,
IF(B123="Teaching (Lab)",'M-Setup'!$F$18,
IF(B123="Social-Common",'M-Setup'!$J$18,
IF(B123="Library-Study",'M-Setup'!$N$18,
IF(B123="External",'M-Setup'!$R$18,
IF(B123="WC Facility",'M-Setup'!$V$18," "))))))</f>
        <v xml:space="preserve"> </v>
      </c>
      <c r="C140" s="45" t="str">
        <f>IF(B123="Teaching (Lec)", 'M-Setup'!$C$18,
IF(B123="Teaching (Lab)", 'M-Setup'!$G$18,
IF(B123="Social-Common", 'M-Setup'!$K$18,
IF(B123="Library-Study", 'M-Setup'!$O$18,
IF(B123="External", 'M-Setup'!$S$18,
IF(B123="WC Facility",'M-Setup'!$W$18," "))))))</f>
        <v xml:space="preserve"> </v>
      </c>
      <c r="D140" s="44" t="str">
        <f>IF(B123="Teaching (Lec)", 'M-Setup'!$D$18,
IF(B123="Teaching (Lab)", 'M-Setup'!$H$18,
IF(B123="Social-Common", 'M-Setup'!$L$18,
IF(B123="Library-Study", 'M-Setup'!$P$18,
IF(B123="External", 'M-Setup'!$T$18,
IF(B123="WC Facility",'M-Setup'!$X$18," "))))))</f>
        <v xml:space="preserve"> </v>
      </c>
      <c r="E140" s="46"/>
      <c r="F140" s="60"/>
      <c r="G140" s="89"/>
      <c r="H140" s="77"/>
      <c r="I140" s="49"/>
    </row>
    <row r="141" spans="1:9" ht="25.95" hidden="1" customHeight="1" outlineLevel="1" x14ac:dyDescent="0.3">
      <c r="A141" s="118"/>
      <c r="B141" s="48" t="str">
        <f>IF(B123="Teaching (Lec)",'M-Setup'!$B$19,
IF(B123="Teaching (Lab)",'M-Setup'!$F$19,
IF(B123="Social-Common",'M-Setup'!$J$19,
IF(B123="Library-Study",'M-Setup'!$N$19,
IF(B123="External",'M-Setup'!$R$19,
IF(B123="WC Facility",'M-Setup'!$V$19," "))))))</f>
        <v xml:space="preserve"> </v>
      </c>
      <c r="C141" s="45" t="str">
        <f>IF(B123="Teaching (Lec)", 'M-Setup'!$C$19,
IF(B123="Teaching (Lab)", 'M-Setup'!$G$19,
IF(B123="Social-Common", 'M-Setup'!$K$19,
IF(B123="Library-Study", 'M-Setup'!$O$19,
IF(B123="External", 'M-Setup'!$S$19,
IF(B123="WC Facility",'M-Setup'!$W$19," "))))))</f>
        <v xml:space="preserve"> </v>
      </c>
      <c r="D141" s="44" t="str">
        <f>IF(B123="Teaching (Lec)", 'M-Setup'!$D$19,
IF(B123="Teaching (Lab)", 'M-Setup'!$H$19,
IF(B123="Social-Common", 'M-Setup'!$L$19,
IF(B123="Library-Study", 'M-Setup'!$P$19,
IF(B123="External", 'M-Setup'!$T$19,
IF(B123="WC Facility",'M-Setup'!$X$19," "))))))</f>
        <v xml:space="preserve"> </v>
      </c>
      <c r="E141" s="46"/>
      <c r="F141" s="60"/>
      <c r="G141" s="89"/>
      <c r="H141" s="77"/>
      <c r="I141" s="49"/>
    </row>
    <row r="142" spans="1:9" ht="26.4" hidden="1" customHeight="1" outlineLevel="1" thickBot="1" x14ac:dyDescent="0.35">
      <c r="A142" s="118"/>
      <c r="B142" s="50" t="str">
        <f>IF(B123="Teaching (Lec)",'M-Setup'!$B$20,
IF(B123="Teaching (Lab)",'M-Setup'!$F$20,
IF(B123="Social-Common",'M-Setup'!$J$20,
IF(B123="Library-Study",'M-Setup'!$N$20,
IF(B123="External",'M-Setup'!$R$20,
IF(B123="WC Facility",'M-Setup'!$V$20," "))))))</f>
        <v xml:space="preserve"> </v>
      </c>
      <c r="C142" s="51" t="str">
        <f>IF(B123="Teaching (Lec)", 'M-Setup'!$C$20,
IF(B123="Teaching (Lab)", 'M-Setup'!$G$20,
IF(B123="Social-Common", 'M-Setup'!$K$20,
IF(B123="Library-Study", 'M-Setup'!$O$20,
IF(B123="External", 'M-Setup'!$S$20,
IF(B123="WC Facility",'M-Setup'!$W$20," "))))))</f>
        <v xml:space="preserve"> </v>
      </c>
      <c r="D142" s="52" t="str">
        <f>IF(B123="Teaching (Lec)", 'M-Setup'!$D$20,
IF(B123="Teaching (Lab)", 'M-Setup'!$H$20,
IF(B123="Social-Common", 'M-Setup'!$L$20,
IF(B123="Library-Study", 'M-Setup'!$P$20,
IF(B123="External", 'M-Setup'!$T$20,
IF(B123="WC Facility",'M-Setup'!$X$20," "))))))</f>
        <v xml:space="preserve"> </v>
      </c>
      <c r="E142" s="53"/>
      <c r="F142" s="86"/>
      <c r="G142" s="90"/>
      <c r="H142" s="88"/>
      <c r="I142" s="54"/>
    </row>
    <row r="143" spans="1:9" ht="15" collapsed="1" thickBot="1" x14ac:dyDescent="0.35">
      <c r="A143" s="114">
        <v>8</v>
      </c>
      <c r="B143" s="57"/>
      <c r="C143" s="103"/>
      <c r="D143" s="61" t="str">
        <f>IF(B143="Teaching (Lec)", COUNTA(F147:F160)/14,
IF(B143="Teaching (Lab)", COUNTA(F147:F160)/14,
IF(B143="Social-Common", COUNTA(F147:F155)/9,
IF(B143="Library-Study", COUNTA(F147:F157)/11,
IF(B143="External", COUNTA(F147:F151)/5,
IF(B143="WC Facility", COUNTA(F147:F151)/10, " "))))))</f>
        <v xml:space="preserve"> </v>
      </c>
      <c r="H143" s="91">
        <f>COUNTA(I146:I162)</f>
        <v>0</v>
      </c>
    </row>
    <row r="144" spans="1:9" ht="15" hidden="1" customHeight="1" outlineLevel="1" thickBot="1" x14ac:dyDescent="0.35">
      <c r="A144" s="118"/>
      <c r="B144" s="92" t="s">
        <v>52</v>
      </c>
      <c r="C144" s="101"/>
      <c r="D144" s="104"/>
      <c r="E144" s="1"/>
      <c r="F144" s="1"/>
      <c r="G144" s="1"/>
      <c r="H144" s="93"/>
    </row>
    <row r="145" spans="1:9" ht="28.95" hidden="1" customHeight="1" outlineLevel="1" x14ac:dyDescent="0.3">
      <c r="A145" s="118"/>
      <c r="B145" s="32" t="s">
        <v>53</v>
      </c>
      <c r="C145" s="33" t="s">
        <v>54</v>
      </c>
      <c r="D145" s="102" t="s">
        <v>55</v>
      </c>
      <c r="E145" s="185" t="s">
        <v>131</v>
      </c>
      <c r="F145" s="185"/>
      <c r="G145" s="47" t="s">
        <v>57</v>
      </c>
      <c r="H145" s="87" t="s">
        <v>58</v>
      </c>
      <c r="I145" s="47" t="s">
        <v>59</v>
      </c>
    </row>
    <row r="146" spans="1:9" ht="28.95" hidden="1" customHeight="1" outlineLevel="1" x14ac:dyDescent="0.3">
      <c r="A146" s="118"/>
      <c r="B146" s="48" t="str">
        <f>IF(B143="Teaching (Lec)",'M-Setup'!$B$4,
IF(B143="Teaching (Lab)",'M-Setup'!$F$4,
IF(B143="Social-Common",'M-Setup'!$J$4,
IF(B143="Library-Study",'M-Setup'!$N$4,
IF(B143="External",'M-Setup'!$R$4,
IF(B143="WC Facility",'M-Setup'!$V$4," "))))))</f>
        <v xml:space="preserve"> </v>
      </c>
      <c r="C146" s="45" t="str">
        <f>IF(B143="Teaching (Lec)", 'M-Setup'!$C$4,
IF(B143="Teaching (Lab)", 'M-Setup'!$G$4,
IF(B143="Social-Common", 'M-Setup'!$K$4,
IF(B143="Library-Study", 'M-Setup'!$O$4,
IF(B143="External", 'M-Setup'!$S$4,
IF(B143="WC Facility",'M-Setup'!$W$4," "))))))</f>
        <v xml:space="preserve"> </v>
      </c>
      <c r="D146" s="44" t="str">
        <f>IF(B143="Teaching (Lec)", 'M-Setup'!$D$4,
IF(B143="Teaching (Lab)", 'M-Setup'!$H$4,
IF(B143="Social-Common", 'M-Setup'!$L$4,
IF(B143="Library-Study", 'M-Setup'!$P$4,
IF(B143="External", 'M-Setup'!$T$4,
IF(B143="WC Facility", 'M-Setup'!$X$4, " "))))))</f>
        <v xml:space="preserve"> </v>
      </c>
      <c r="E146" s="46"/>
      <c r="F146" s="59"/>
      <c r="G146" s="89"/>
      <c r="H146" s="77"/>
      <c r="I146" s="49"/>
    </row>
    <row r="147" spans="1:9" ht="25.95" hidden="1" customHeight="1" outlineLevel="1" x14ac:dyDescent="0.3">
      <c r="A147" s="118"/>
      <c r="B147" s="48" t="str">
        <f>IF(B143="Teaching (Lec)",'M-Setup'!$B$5,
IF(B143="Teaching (Lab)",'M-Setup'!$F$5,
IF(B143="Social-Common",'M-Setup'!$J$5,
IF(B143="Library-Study",'M-Setup'!$N$5,
IF(B143="External",'M-Setup'!$R$5,
IF(B143="WC Facility",'M-Setup'!$V$5," "))))))</f>
        <v xml:space="preserve"> </v>
      </c>
      <c r="C147" s="45" t="str">
        <f>IF(B143="Teaching (Lec)", 'M-Setup'!$C$5,
IF(B143="Teaching (Lab)", 'M-Setup'!$G$5,
IF(B143="Social-Common", 'M-Setup'!$K$5,
IF(B143="Library-Study", 'M-Setup'!$O$5,
IF(B143="External", 'M-Setup'!$S$5,
IF(B143="WC Facility",'M-Setup'!$W$5," "))))))</f>
        <v xml:space="preserve"> </v>
      </c>
      <c r="D147" s="44" t="str">
        <f>IF(B143="Teaching (Lec)", 'M-Setup'!$D$5,
IF(B143="Teaching (Lab)", 'M-Setup'!$H$5,
IF(B143="Social-Common", 'M-Setup'!$L$5,
IF(B143="Library-Study", 'M-Setup'!$P$5,
IF(B143="External", 'M-Setup'!$T$5,
IF(B143="WC Facility",'M-Setup'!$X$5," "))))))</f>
        <v xml:space="preserve"> </v>
      </c>
      <c r="E147" s="46"/>
      <c r="F147" s="59"/>
      <c r="G147" s="89"/>
      <c r="H147" s="77"/>
      <c r="I147" s="49"/>
    </row>
    <row r="148" spans="1:9" ht="25.95" hidden="1" customHeight="1" outlineLevel="1" x14ac:dyDescent="0.3">
      <c r="A148" s="118"/>
      <c r="B148" s="48" t="str">
        <f>IF(B143="Teaching (Lec)",'M-Setup'!$B$6,
IF(B143="Teaching (Lab)",'M-Setup'!$F$6,
IF(B143="Social-Common",'M-Setup'!$J$6,
IF(B143="Library-Study",'M-Setup'!$N$6,
IF(B143="External",'M-Setup'!$R$6,
IF(B143="WC Facility",'M-Setup'!$V$6," "))))))</f>
        <v xml:space="preserve"> </v>
      </c>
      <c r="C148" s="45" t="str">
        <f>IF(B143="Teaching (Lec)", 'M-Setup'!$C$6,
IF(B143="Teaching (Lab)", 'M-Setup'!$G$6,
IF(B143="Social-Common", 'M-Setup'!$K$6,
IF(B143="Library-Study", 'M-Setup'!$O$6,
IF(B143="External", 'M-Setup'!$S$6,
IF(B143="WC Facility",'M-Setup'!$W$6," "))))))</f>
        <v xml:space="preserve"> </v>
      </c>
      <c r="D148" s="44" t="str">
        <f>IF(B143="Teaching (Lec)", 'M-Setup'!$D$6,
IF(B143="Teaching (Lab)", 'M-Setup'!$H$6,
IF(B143="Social-Common", 'M-Setup'!$L$6,
IF(B143="Library-Study", 'M-Setup'!$P$6,
IF(B143="External", 'M-Setup'!$T$6,
IF(B143="WC Facility",'M-Setup'!$X$6," "))))))</f>
        <v xml:space="preserve"> </v>
      </c>
      <c r="E148" s="46"/>
      <c r="F148" s="59"/>
      <c r="G148" s="89"/>
      <c r="H148" s="77"/>
      <c r="I148" s="49"/>
    </row>
    <row r="149" spans="1:9" ht="25.95" hidden="1" customHeight="1" outlineLevel="1" x14ac:dyDescent="0.3">
      <c r="A149" s="118"/>
      <c r="B149" s="48" t="str">
        <f>IF(B143="Teaching (Lec)",'M-Setup'!$B$7,
IF(B143="Teaching (Lab)",'M-Setup'!$F$7,
IF(B143="Social-Common",'M-Setup'!$J$7,
IF(B143="Library-Study",'M-Setup'!$N$7,
IF(B143="External",'M-Setup'!$R$7,
IF(B143="WC Facility",'M-Setup'!$V$7," "))))))</f>
        <v xml:space="preserve"> </v>
      </c>
      <c r="C149" s="45" t="str">
        <f>IF(B143="Teaching (Lec)", 'M-Setup'!$C$7,
IF(B143="Teaching (Lab)", 'M-Setup'!$G$7,
IF(B143="Social-Common", 'M-Setup'!$K$7,
IF(B143="Library-Study", 'M-Setup'!$O$7,
IF(B143="External", 'M-Setup'!$S$7,
IF(B143="WC Facility",'M-Setup'!$W$7," "))))))</f>
        <v xml:space="preserve"> </v>
      </c>
      <c r="D149" s="44" t="str">
        <f>IF(B143="Teaching (Lec)", 'M-Setup'!$D$7,
IF(B143="Teaching (Lab)", 'M-Setup'!$H$7,
IF(B143="Social-Common", 'M-Setup'!$L$7,
IF(B143="Library-Study", 'M-Setup'!$P$7,
IF(B143="External", 'M-Setup'!$T$7,
IF(B143="WC Facility",'M-Setup'!$X$7," "))))))</f>
        <v xml:space="preserve"> </v>
      </c>
      <c r="E149" s="46"/>
      <c r="F149" s="59"/>
      <c r="G149" s="89"/>
      <c r="H149" s="77"/>
      <c r="I149" s="49"/>
    </row>
    <row r="150" spans="1:9" ht="25.95" hidden="1" customHeight="1" outlineLevel="1" x14ac:dyDescent="0.3">
      <c r="A150" s="118"/>
      <c r="B150" s="48" t="str">
        <f>IF(B143="Teaching (Lec)",'M-Setup'!$B$8,
IF(B143="Teaching (Lab)",'M-Setup'!$F$8,
IF(B143="Social-Common",'M-Setup'!$J$8,
IF(B143="Library-Study",'M-Setup'!$N$8,
IF(B143="External",'M-Setup'!$R$8,
IF(B143="WC Facility",'M-Setup'!$V$8," "))))))</f>
        <v xml:space="preserve"> </v>
      </c>
      <c r="C150" s="45" t="str">
        <f>IF(B143="Teaching (Lec)", 'M-Setup'!$C$8,
IF(B143="Teaching (Lab)", 'M-Setup'!$G$8,
IF(B143="Social-Common", 'M-Setup'!$K$8,
IF(B143="Library-Study", 'M-Setup'!$O$8,
IF(B143="External", 'M-Setup'!$S$8,
IF(B143="WC Facility",'M-Setup'!$W$8," "))))))</f>
        <v xml:space="preserve"> </v>
      </c>
      <c r="D150" s="44" t="str">
        <f>IF(B143="Teaching (Lec)", 'M-Setup'!$D$8,
IF(B143="Teaching (Lab)", 'M-Setup'!$H$8,
IF(B143="Social-Common", 'M-Setup'!$L$8,
IF(B143="Library-Study", 'M-Setup'!$P$8,
IF(B143="External", 'M-Setup'!$T$8,
IF(B143="WC Facility",'M-Setup'!$X$8," "))))))</f>
        <v xml:space="preserve"> </v>
      </c>
      <c r="E150" s="46"/>
      <c r="F150" s="59"/>
      <c r="G150" s="89"/>
      <c r="H150" s="77"/>
      <c r="I150" s="49"/>
    </row>
    <row r="151" spans="1:9" ht="25.95" hidden="1" customHeight="1" outlineLevel="1" x14ac:dyDescent="0.3">
      <c r="A151" s="118"/>
      <c r="B151" s="48" t="str">
        <f>IF(B143="Teaching (Lec)",'M-Setup'!$B$9,
IF(B143="Teaching (Lab)",'M-Setup'!$F$9,
IF(B143="Social-Common",'M-Setup'!$J$9,
IF(B143="Library-Study",'M-Setup'!$N$9,
IF(B143="External",'M-Setup'!$R$9,
IF(B143="WC Facility",'M-Setup'!$V$9," "))))))</f>
        <v xml:space="preserve"> </v>
      </c>
      <c r="C151" s="45" t="str">
        <f>IF(B143="Teaching (Lec)", 'M-Setup'!$C$9,
IF(B143="Teaching (Lab)", 'M-Setup'!$G$9,
IF(B143="Social-Common", 'M-Setup'!$K$9,
IF(B143="Library-Study", 'M-Setup'!$O$9,
IF(B143="External", 'M-Setup'!$S$9,
IF(B143="WC Facility",'M-Setup'!$W$9," "))))))</f>
        <v xml:space="preserve"> </v>
      </c>
      <c r="D151" s="44" t="str">
        <f>IF(B143="Teaching (Lec)", 'M-Setup'!$D$9,
IF(B143="Teaching (Lab)", 'M-Setup'!$H$9,
IF(B143="Social-Common", 'M-Setup'!$L$9,
IF(B143="Library-Study", 'M-Setup'!$P$9,
IF(B143="External", 'M-Setup'!$T$9,
IF(B143="WC Facility",'M-Setup'!$X$9," "))))))</f>
        <v xml:space="preserve"> </v>
      </c>
      <c r="E151" s="46"/>
      <c r="F151" s="59"/>
      <c r="G151" s="89"/>
      <c r="H151" s="77"/>
      <c r="I151" s="49"/>
    </row>
    <row r="152" spans="1:9" ht="25.95" hidden="1" customHeight="1" outlineLevel="1" x14ac:dyDescent="0.3">
      <c r="A152" s="118"/>
      <c r="B152" s="48" t="str">
        <f>IF(B143="Teaching (Lec)",'M-Setup'!$B$10,
IF(B143="Teaching (Lab)",'M-Setup'!$F$10,
IF(B143="Social-Common",'M-Setup'!$J$10,
IF(B143="Library-Study",'M-Setup'!$N$10,
IF(B143="External",'M-Setup'!$R$10,
IF(B143="WC Facility",'M-Setup'!$V$10," "))))))</f>
        <v xml:space="preserve"> </v>
      </c>
      <c r="C152" s="45" t="str">
        <f>IF(B143="Teaching (Lec)", 'M-Setup'!$C$10,
IF(B143="Teaching (Lab)", 'M-Setup'!$G$10,
IF(B143="Social-Common", 'M-Setup'!$K$10,
IF(B143="Library-Study", 'M-Setup'!$O$10,
IF(B143="External", 'M-Setup'!$S$10,
IF(B143="WC Facility",'M-Setup'!$W$10," "))))))</f>
        <v xml:space="preserve"> </v>
      </c>
      <c r="D152" s="44" t="str">
        <f>IF(B143="Teaching (Lec)", 'M-Setup'!$D$10,
IF(B143="Teaching (Lab)", 'M-Setup'!$H$10,
IF(B143="Social-Common", 'M-Setup'!$L$10,
IF(B143="Library-Study", 'M-Setup'!$P$10,
IF(B143="External", 'M-Setup'!$T$10,
IF(B143="WC Facility",'M-Setup'!$X$10," "))))))</f>
        <v xml:space="preserve"> </v>
      </c>
      <c r="E152" s="46"/>
      <c r="F152" s="59"/>
      <c r="G152" s="89"/>
      <c r="H152" s="77"/>
      <c r="I152" s="49"/>
    </row>
    <row r="153" spans="1:9" ht="25.95" hidden="1" customHeight="1" outlineLevel="1" x14ac:dyDescent="0.3">
      <c r="A153" s="118"/>
      <c r="B153" s="48" t="str">
        <f>IF(B143="Teaching (Lec)",'M-Setup'!$B$11,
IF(B143="Teaching (Lab)",'M-Setup'!$F$11,
IF(B143="Social-Common",'M-Setup'!$J$11,
IF(B143="Library-Study",'M-Setup'!$N$11,
IF(B143="External",'M-Setup'!$R$11,
IF(B143="WC Facility",'M-Setup'!$V$11," "))))))</f>
        <v xml:space="preserve"> </v>
      </c>
      <c r="C153" s="45" t="str">
        <f>IF(B143="Teaching (Lec)", 'M-Setup'!$C$11,
IF(B143="Teaching (Lab)", 'M-Setup'!$G$11,
IF(B143="Social-Common", 'M-Setup'!$K$11,
IF(B143="Library-Study", 'M-Setup'!$O$11,
IF(B143="External", 'M-Setup'!$S$11,
IF(B143="WC Facility",'M-Setup'!$W$11," "))))))</f>
        <v xml:space="preserve"> </v>
      </c>
      <c r="D153" s="44" t="str">
        <f>IF(B143="Teaching (Lec)", 'M-Setup'!$D$11,
IF(B143="Teaching (Lab)", 'M-Setup'!$H$11,
IF(B143="Social-Common", 'M-Setup'!$L$11,
IF(B143="Library-Study", 'M-Setup'!$P$11,
IF(B143="External", 'M-Setup'!$T$11,
IF(B143="WC Facility",'M-Setup'!$X$11," "))))))</f>
        <v xml:space="preserve"> </v>
      </c>
      <c r="E153" s="46"/>
      <c r="F153" s="59"/>
      <c r="G153" s="89"/>
      <c r="H153" s="77"/>
      <c r="I153" s="49"/>
    </row>
    <row r="154" spans="1:9" ht="25.95" hidden="1" customHeight="1" outlineLevel="1" x14ac:dyDescent="0.3">
      <c r="A154" s="118"/>
      <c r="B154" s="48" t="str">
        <f>IF(B143="Teaching (Lec)",'M-Setup'!$B$12,
IF(B143="Teaching (Lab)",'M-Setup'!$F$12,
IF(B143="Social-Common",'M-Setup'!$J$12,
IF(B143="Library-Study",'M-Setup'!$N$12,
IF(B143="External",'M-Setup'!$R$12,
IF(B143="WC Facility",'M-Setup'!$V$12," "))))))</f>
        <v xml:space="preserve"> </v>
      </c>
      <c r="C154" s="45" t="str">
        <f>IF(B143="Teaching (Lec)", 'M-Setup'!$C$12,
IF(B143="Teaching (Lab)", 'M-Setup'!$G$12,
IF(B143="Social-Common", 'M-Setup'!$K$12,
IF(B143="Library-Study", 'M-Setup'!$O$12,
IF(B143="External", 'M-Setup'!$S$12,
IF(B143="WC Facility",'M-Setup'!$W$12," "))))))</f>
        <v xml:space="preserve"> </v>
      </c>
      <c r="D154" s="44" t="str">
        <f>IF(B143="Teaching (Lec)", 'M-Setup'!$D$12,
IF(B143="Teaching (Lab)", 'M-Setup'!$H$12,
IF(B143="Social-Common", 'M-Setup'!$L$12,
IF(B143="Library-Study", 'M-Setup'!$P$12,
IF(B143="External", 'M-Setup'!$T$12,
IF(B143="WC Facility",'M-Setup'!$X$12," "))))))</f>
        <v xml:space="preserve"> </v>
      </c>
      <c r="E154" s="46"/>
      <c r="F154" s="59"/>
      <c r="G154" s="89"/>
      <c r="H154" s="77"/>
      <c r="I154" s="49"/>
    </row>
    <row r="155" spans="1:9" ht="25.95" hidden="1" customHeight="1" outlineLevel="1" x14ac:dyDescent="0.3">
      <c r="A155" s="118"/>
      <c r="B155" s="48" t="str">
        <f>IF(B143="Teaching (Lec)",'M-Setup'!$B$13,
IF(B143="Teaching (Lab)",'M-Setup'!$F$13,
IF(B143="Social-Common",'M-Setup'!$J$13,
IF(B143="Library-Study",'M-Setup'!$N$13,
IF(B143="External",'M-Setup'!$R$13,
IF(B143="WC Facility",'M-Setup'!$V$13," "))))))</f>
        <v xml:space="preserve"> </v>
      </c>
      <c r="C155" s="45" t="str">
        <f>IF(B143="Teaching (Lec)", 'M-Setup'!$C$13,
IF(B143="Teaching (Lab)", 'M-Setup'!$G$13,
IF(B143="Social-Common", 'M-Setup'!$K$13,
IF(B143="Library-Study", 'M-Setup'!$O$13,
IF(B143="External", 'M-Setup'!$S$13,
IF(B143="WC Facility",'M-Setup'!$W$13," "))))))</f>
        <v xml:space="preserve"> </v>
      </c>
      <c r="D155" s="44" t="str">
        <f>IF(B143="Teaching (Lec)", 'M-Setup'!$D$13,
IF(B143="Teaching (Lab)", 'M-Setup'!$H$13,
IF(B143="Social-Common", 'M-Setup'!$L$13,
IF(B143="Library-Study", 'M-Setup'!$P$13,
IF(B143="External", 'M-Setup'!$T$13,
IF(B143="WC Facility",'M-Setup'!$X$13," "))))))</f>
        <v xml:space="preserve"> </v>
      </c>
      <c r="E155" s="46"/>
      <c r="F155" s="59"/>
      <c r="G155" s="89"/>
      <c r="H155" s="77"/>
      <c r="I155" s="49"/>
    </row>
    <row r="156" spans="1:9" ht="25.95" hidden="1" customHeight="1" outlineLevel="1" x14ac:dyDescent="0.3">
      <c r="A156" s="118"/>
      <c r="B156" s="48" t="str">
        <f>IF(B143="Teaching (Lec)",'M-Setup'!$B$14,
IF(B143="Teaching (Lab)",'M-Setup'!$F$14,
IF(B143="Social-Common",'M-Setup'!$J$14,
IF(B143="Library-Study",'M-Setup'!$N$14,
IF(B143="External",'M-Setup'!$R$14,
IF(B143="WC Facility",'M-Setup'!$V$14," "))))))</f>
        <v xml:space="preserve"> </v>
      </c>
      <c r="C156" s="45" t="str">
        <f>IF(B143="Teaching (Lec)", 'M-Setup'!$C$14,
IF(B143="Teaching (Lab)", 'M-Setup'!$G$14,
IF(B143="Social-Common", 'M-Setup'!$K$14,
IF(B143="Library-Study", 'M-Setup'!$O$14,
IF(B143="External", 'M-Setup'!$S$14,
IF(B143="WC Facility",'M-Setup'!$W$14," "))))))</f>
        <v xml:space="preserve"> </v>
      </c>
      <c r="D156" s="44" t="str">
        <f>IF(B143="Teaching (Lec)", 'M-Setup'!$D$14,
IF(B143="Teaching (Lab)", 'M-Setup'!$H$14,
IF(B143="Social-Common", 'M-Setup'!$L$14,
IF(B143="Library-Study", 'M-Setup'!$P$14,
IF(B143="External", 'M-Setup'!$T$14,
IF(B143="WC Facility",'M-Setup'!$X$14," "))))))</f>
        <v xml:space="preserve"> </v>
      </c>
      <c r="E156" s="46"/>
      <c r="F156" s="59"/>
      <c r="G156" s="89"/>
      <c r="H156" s="77"/>
      <c r="I156" s="49"/>
    </row>
    <row r="157" spans="1:9" ht="25.95" hidden="1" customHeight="1" outlineLevel="1" x14ac:dyDescent="0.3">
      <c r="A157" s="118"/>
      <c r="B157" s="48" t="str">
        <f>IF(B143="Teaching (Lec)",'M-Setup'!$B$15,
IF(B143="Teaching (Lab)",'M-Setup'!$F$15,
IF(B143="Social-Common",'M-Setup'!$J$15,
IF(B143="Library-Study",'M-Setup'!$N$15,
IF(B143="External",'M-Setup'!$R$15,
IF(B143="WC Facility",'M-Setup'!$V$15," "))))))</f>
        <v xml:space="preserve"> </v>
      </c>
      <c r="C157" s="45" t="str">
        <f>IF(B143="Teaching (Lec)", 'M-Setup'!$C$15,
IF(B143="Teaching (Lab)", 'M-Setup'!$G$15,
IF(B143="Social-Common", 'M-Setup'!$K$15,
IF(B143="Library-Study", 'M-Setup'!$O$15,
IF(B143="External", 'M-Setup'!$S$15,
IF(B143="WC Facility",'M-Setup'!$W$15," "))))))</f>
        <v xml:space="preserve"> </v>
      </c>
      <c r="D157" s="44" t="str">
        <f>IF(B143="Teaching (Lec)", 'M-Setup'!$D$15,
IF(B143="Teaching (Lab)", 'M-Setup'!$H$15,
IF(B143="Social-Common", 'M-Setup'!$L$15,
IF(B143="Library-Study", 'M-Setup'!$P$15,
IF(B143="External", 'M-Setup'!$T$15,
IF(B143="WC Facility",'M-Setup'!$X$15," "))))))</f>
        <v xml:space="preserve"> </v>
      </c>
      <c r="E157" s="46"/>
      <c r="F157" s="59"/>
      <c r="G157" s="89"/>
      <c r="H157" s="77"/>
      <c r="I157" s="49"/>
    </row>
    <row r="158" spans="1:9" ht="25.95" hidden="1" customHeight="1" outlineLevel="1" x14ac:dyDescent="0.3">
      <c r="A158" s="118"/>
      <c r="B158" s="48" t="str">
        <f>IF(B143="Teaching (Lec)",'M-Setup'!$B$16,
IF(B143="Teaching (Lab)",'M-Setup'!$F$16,
IF(B143="Social-Common",'M-Setup'!$J$16,
IF(B143="Library-Study",'M-Setup'!$N$16,
IF(B143="External",'M-Setup'!$R$16,
IF(B143="WC Facility",'M-Setup'!$V$16," "))))))</f>
        <v xml:space="preserve"> </v>
      </c>
      <c r="C158" s="45" t="str">
        <f>IF(B143="Teaching (Lec)", 'M-Setup'!$C$16,
IF(B143="Teaching (Lab)", 'M-Setup'!$G$16,
IF(B143="Social-Common", 'M-Setup'!$K$16,
IF(B143="Library-Study", 'M-Setup'!$O$16,
IF(B143="External", 'M-Setup'!$S$16,
IF(B143="WC Facility",'M-Setup'!$W$16," "))))))</f>
        <v xml:space="preserve"> </v>
      </c>
      <c r="D158" s="44" t="str">
        <f>IF(B143="Teaching (Lec)", 'M-Setup'!$D$16,
IF(B143="Teaching (Lab)", 'M-Setup'!$H$16,
IF(B143="Social-Common", 'M-Setup'!$L$16,
IF(B143="Library-Study", 'M-Setup'!$P$16,
IF(B143="External", 'M-Setup'!$T$16,
IF(B143="WC Facility",'M-Setup'!$X$16," "))))))</f>
        <v xml:space="preserve"> </v>
      </c>
      <c r="E158" s="46"/>
      <c r="F158" s="60"/>
      <c r="G158" s="89"/>
      <c r="H158" s="77"/>
      <c r="I158" s="49"/>
    </row>
    <row r="159" spans="1:9" ht="25.95" hidden="1" customHeight="1" outlineLevel="1" x14ac:dyDescent="0.3">
      <c r="A159" s="118"/>
      <c r="B159" s="48" t="str">
        <f>IF(B143="Teaching (Lec)",'M-Setup'!$B$17,
IF(B143="Teaching (Lab)",'M-Setup'!$F$17,
IF(B143="Social-Common",'M-Setup'!$J$17,
IF(B143="Library-Study",'M-Setup'!$N$17,
IF(B143="External",'M-Setup'!$R$17,
IF(B143="WC Facility",'M-Setup'!$V$17," "))))))</f>
        <v xml:space="preserve"> </v>
      </c>
      <c r="C159" s="45" t="str">
        <f>IF(B143="Teaching (Lec)", 'M-Setup'!$C$17,
IF(B143="Teaching (Lab)", 'M-Setup'!$G$17,
IF(B143="Social-Common", 'M-Setup'!$K$17,
IF(B143="Library-Study", 'M-Setup'!$O$17,
IF(B143="External", 'M-Setup'!$S$17,
IF(B143="WC Facility",'M-Setup'!$W$17," "))))))</f>
        <v xml:space="preserve"> </v>
      </c>
      <c r="D159" s="44" t="str">
        <f>IF(B143="Teaching (Lec)", 'M-Setup'!$D$17,
IF(B143="Teaching (Lab)", 'M-Setup'!$H$17,
IF(B143="Social-Common", 'M-Setup'!$L$17,
IF(B143="Library-Study", 'M-Setup'!$P$17,
IF(B143="External", 'M-Setup'!$T$17,
IF(B143="WC Facility",'M-Setup'!$X$17," "))))))</f>
        <v xml:space="preserve"> </v>
      </c>
      <c r="E159" s="46"/>
      <c r="F159" s="60"/>
      <c r="G159" s="89"/>
      <c r="H159" s="77"/>
      <c r="I159" s="49"/>
    </row>
    <row r="160" spans="1:9" ht="25.95" hidden="1" customHeight="1" outlineLevel="1" x14ac:dyDescent="0.3">
      <c r="A160" s="118"/>
      <c r="B160" s="48" t="str">
        <f>IF(B143="Teaching (Lec)",'M-Setup'!$B$18,
IF(B143="Teaching (Lab)",'M-Setup'!$F$18,
IF(B143="Social-Common",'M-Setup'!$J$18,
IF(B143="Library-Study",'M-Setup'!$N$18,
IF(B143="External",'M-Setup'!$R$18,
IF(B143="WC Facility",'M-Setup'!$V$18," "))))))</f>
        <v xml:space="preserve"> </v>
      </c>
      <c r="C160" s="45" t="str">
        <f>IF(B143="Teaching (Lec)", 'M-Setup'!$C$18,
IF(B143="Teaching (Lab)", 'M-Setup'!$G$18,
IF(B143="Social-Common", 'M-Setup'!$K$18,
IF(B143="Library-Study", 'M-Setup'!$O$18,
IF(B143="External", 'M-Setup'!$S$18,
IF(B143="WC Facility",'M-Setup'!$W$18," "))))))</f>
        <v xml:space="preserve"> </v>
      </c>
      <c r="D160" s="44" t="str">
        <f>IF(B143="Teaching (Lec)", 'M-Setup'!$D$18,
IF(B143="Teaching (Lab)", 'M-Setup'!$H$18,
IF(B143="Social-Common", 'M-Setup'!$L$18,
IF(B143="Library-Study", 'M-Setup'!$P$18,
IF(B143="External", 'M-Setup'!$T$18,
IF(B143="WC Facility",'M-Setup'!$X$18," "))))))</f>
        <v xml:space="preserve"> </v>
      </c>
      <c r="E160" s="46"/>
      <c r="F160" s="60"/>
      <c r="G160" s="89"/>
      <c r="H160" s="77"/>
      <c r="I160" s="49"/>
    </row>
    <row r="161" spans="1:9" ht="25.95" hidden="1" customHeight="1" outlineLevel="1" x14ac:dyDescent="0.3">
      <c r="A161" s="118"/>
      <c r="B161" s="48" t="str">
        <f>IF(B143="Teaching (Lec)",'M-Setup'!$B$19,
IF(B143="Teaching (Lab)",'M-Setup'!$F$19,
IF(B143="Social-Common",'M-Setup'!$J$19,
IF(B143="Library-Study",'M-Setup'!$N$19,
IF(B143="External",'M-Setup'!$R$19,
IF(B143="WC Facility",'M-Setup'!$V$19," "))))))</f>
        <v xml:space="preserve"> </v>
      </c>
      <c r="C161" s="45" t="str">
        <f>IF(B143="Teaching (Lec)", 'M-Setup'!$C$19,
IF(B143="Teaching (Lab)", 'M-Setup'!$G$19,
IF(B143="Social-Common", 'M-Setup'!$K$19,
IF(B143="Library-Study", 'M-Setup'!$O$19,
IF(B143="External", 'M-Setup'!$S$19,
IF(B143="WC Facility",'M-Setup'!$W$19," "))))))</f>
        <v xml:space="preserve"> </v>
      </c>
      <c r="D161" s="44" t="str">
        <f>IF(B143="Teaching (Lec)", 'M-Setup'!$D$19,
IF(B143="Teaching (Lab)", 'M-Setup'!$H$19,
IF(B143="Social-Common", 'M-Setup'!$L$19,
IF(B143="Library-Study", 'M-Setup'!$P$19,
IF(B143="External", 'M-Setup'!$T$19,
IF(B143="WC Facility",'M-Setup'!$X$19," "))))))</f>
        <v xml:space="preserve"> </v>
      </c>
      <c r="E161" s="46"/>
      <c r="F161" s="60"/>
      <c r="G161" s="89"/>
      <c r="H161" s="77"/>
      <c r="I161" s="49"/>
    </row>
    <row r="162" spans="1:9" ht="26.4" hidden="1" customHeight="1" outlineLevel="1" thickBot="1" x14ac:dyDescent="0.35">
      <c r="A162" s="118"/>
      <c r="B162" s="50" t="str">
        <f>IF(B143="Teaching (Lec)",'M-Setup'!$B$20,
IF(B143="Teaching (Lab)",'M-Setup'!$F$20,
IF(B143="Social-Common",'M-Setup'!$J$20,
IF(B143="Library-Study",'M-Setup'!$N$20,
IF(B143="External",'M-Setup'!$R$20,
IF(B143="WC Facility",'M-Setup'!$V$20," "))))))</f>
        <v xml:space="preserve"> </v>
      </c>
      <c r="C162" s="51" t="str">
        <f>IF(B143="Teaching (Lec)", 'M-Setup'!$C$20,
IF(B143="Teaching (Lab)", 'M-Setup'!$G$20,
IF(B143="Social-Common", 'M-Setup'!$K$20,
IF(B143="Library-Study", 'M-Setup'!$O$20,
IF(B143="External", 'M-Setup'!$S$20,
IF(B143="WC Facility",'M-Setup'!$W$20," "))))))</f>
        <v xml:space="preserve"> </v>
      </c>
      <c r="D162" s="52" t="str">
        <f>IF(B143="Teaching (Lec)", 'M-Setup'!$D$20,
IF(B143="Teaching (Lab)", 'M-Setup'!$H$20,
IF(B143="Social-Common", 'M-Setup'!$L$20,
IF(B143="Library-Study", 'M-Setup'!$P$20,
IF(B143="External", 'M-Setup'!$T$20,
IF(B143="WC Facility",'M-Setup'!$X$20," "))))))</f>
        <v xml:space="preserve"> </v>
      </c>
      <c r="E162" s="53"/>
      <c r="F162" s="86"/>
      <c r="G162" s="90"/>
      <c r="H162" s="88"/>
      <c r="I162" s="54"/>
    </row>
    <row r="163" spans="1:9" ht="15" collapsed="1" thickBot="1" x14ac:dyDescent="0.35">
      <c r="A163" s="114">
        <v>9</v>
      </c>
      <c r="B163" s="57"/>
      <c r="C163" s="103"/>
      <c r="D163" s="61" t="str">
        <f>IF(B163="Teaching (Lec)", COUNTA(F167:F180)/14,
IF(B163="Teaching (Lab)", COUNTA(F167:F180)/14,
IF(B163="Social-Common", COUNTA(F167:F175)/9,
IF(B163="Library-Study", COUNTA(F167:F177)/11,
IF(B163="External", COUNTA(F167:F171)/5,
IF(B163="WC Facility", COUNTA(F167:F171)/10, " "))))))</f>
        <v xml:space="preserve"> </v>
      </c>
      <c r="H163" s="91">
        <f>COUNTA(I166:I182)</f>
        <v>0</v>
      </c>
    </row>
    <row r="164" spans="1:9" ht="15" hidden="1" customHeight="1" outlineLevel="1" thickBot="1" x14ac:dyDescent="0.35">
      <c r="A164" s="118"/>
      <c r="B164" s="92" t="s">
        <v>52</v>
      </c>
      <c r="C164" s="101"/>
      <c r="D164" s="104"/>
      <c r="E164" s="1"/>
      <c r="F164" s="1"/>
      <c r="G164" s="1"/>
      <c r="H164" s="93"/>
    </row>
    <row r="165" spans="1:9" ht="28.95" hidden="1" customHeight="1" outlineLevel="1" x14ac:dyDescent="0.3">
      <c r="A165" s="118"/>
      <c r="B165" s="32" t="s">
        <v>53</v>
      </c>
      <c r="C165" s="33" t="s">
        <v>54</v>
      </c>
      <c r="D165" s="102" t="s">
        <v>55</v>
      </c>
      <c r="E165" s="185" t="s">
        <v>131</v>
      </c>
      <c r="F165" s="185"/>
      <c r="G165" s="47" t="s">
        <v>57</v>
      </c>
      <c r="H165" s="87" t="s">
        <v>58</v>
      </c>
      <c r="I165" s="47" t="s">
        <v>59</v>
      </c>
    </row>
    <row r="166" spans="1:9" ht="25.95" hidden="1" customHeight="1" outlineLevel="1" x14ac:dyDescent="0.3">
      <c r="A166" s="118"/>
      <c r="B166" s="48" t="str">
        <f>IF(B163="Teaching (Lec)",'M-Setup'!$B$4,
IF(B163="Teaching (Lab)",'M-Setup'!$F$4,
IF(B163="Social-Common",'M-Setup'!$J$4,
IF(B163="Library-Study",'M-Setup'!$N$4,
IF(B163="External",'M-Setup'!$R$4,
IF(B163="WC Facility",'M-Setup'!$V$4," "))))))</f>
        <v xml:space="preserve"> </v>
      </c>
      <c r="C166" s="45" t="str">
        <f>IF(B163="Teaching (Lec)", 'M-Setup'!$C$4,
IF(B163="Teaching (Lab)", 'M-Setup'!$G$4,
IF(B163="Social-Common", 'M-Setup'!$K$4,
IF(B163="Library-Study", 'M-Setup'!$O$4,
IF(B163="External", 'M-Setup'!$S$4,
IF(B163="WC Facility",'M-Setup'!$W$4," "))))))</f>
        <v xml:space="preserve"> </v>
      </c>
      <c r="D166" s="44" t="str">
        <f>IF(B163="Teaching (Lec)", 'M-Setup'!$D$4,
IF(B163="Teaching (Lab)", 'M-Setup'!$H$4,
IF(B163="Social-Common", 'M-Setup'!$L$4,
IF(B163="Library-Study", 'M-Setup'!$P$4,
IF(B163="External", 'M-Setup'!$T$4,
IF(B163="WC Facility", 'M-Setup'!$X$4, " "))))))</f>
        <v xml:space="preserve"> </v>
      </c>
      <c r="E166" s="46"/>
      <c r="F166" s="59"/>
      <c r="G166" s="89"/>
      <c r="H166" s="77"/>
      <c r="I166" s="49"/>
    </row>
    <row r="167" spans="1:9" ht="25.95" hidden="1" customHeight="1" outlineLevel="1" x14ac:dyDescent="0.3">
      <c r="A167" s="118"/>
      <c r="B167" s="48" t="str">
        <f>IF(B163="Teaching (Lec)",'M-Setup'!$B$5,
IF(B163="Teaching (Lab)",'M-Setup'!$F$5,
IF(B163="Social-Common",'M-Setup'!$J$5,
IF(B163="Library-Study",'M-Setup'!$N$5,
IF(B163="External",'M-Setup'!$R$5,
IF(B163="WC Facility",'M-Setup'!$V$5," "))))))</f>
        <v xml:space="preserve"> </v>
      </c>
      <c r="C167" s="45" t="str">
        <f>IF(B163="Teaching (Lec)", 'M-Setup'!$C$5,
IF(B163="Teaching (Lab)", 'M-Setup'!$G$5,
IF(B163="Social-Common", 'M-Setup'!$K$5,
IF(B163="Library-Study", 'M-Setup'!$O$5,
IF(B163="External", 'M-Setup'!$S$5,
IF(B163="WC Facility",'M-Setup'!$W$5," "))))))</f>
        <v xml:space="preserve"> </v>
      </c>
      <c r="D167" s="44" t="str">
        <f>IF(B163="Teaching (Lec)", 'M-Setup'!$D$5,
IF(B163="Teaching (Lab)", 'M-Setup'!$H$5,
IF(B163="Social-Common", 'M-Setup'!$L$5,
IF(B163="Library-Study", 'M-Setup'!$P$5,
IF(B163="External", 'M-Setup'!$T$5,
IF(B163="WC Facility",'M-Setup'!$X$5," "))))))</f>
        <v xml:space="preserve"> </v>
      </c>
      <c r="E167" s="46"/>
      <c r="F167" s="59"/>
      <c r="G167" s="89"/>
      <c r="H167" s="77"/>
      <c r="I167" s="49"/>
    </row>
    <row r="168" spans="1:9" ht="25.95" hidden="1" customHeight="1" outlineLevel="1" x14ac:dyDescent="0.3">
      <c r="A168" s="118"/>
      <c r="B168" s="48" t="str">
        <f>IF(B163="Teaching (Lec)",'M-Setup'!$B$6,
IF(B163="Teaching (Lab)",'M-Setup'!$F$6,
IF(B163="Social-Common",'M-Setup'!$J$6,
IF(B163="Library-Study",'M-Setup'!$N$6,
IF(B163="External",'M-Setup'!$R$6,
IF(B163="WC Facility",'M-Setup'!$V$6," "))))))</f>
        <v xml:space="preserve"> </v>
      </c>
      <c r="C168" s="45" t="str">
        <f>IF(B163="Teaching (Lec)", 'M-Setup'!$C$6,
IF(B163="Teaching (Lab)", 'M-Setup'!$G$6,
IF(B163="Social-Common", 'M-Setup'!$K$6,
IF(B163="Library-Study", 'M-Setup'!$O$6,
IF(B163="External", 'M-Setup'!$S$6,
IF(B163="WC Facility",'M-Setup'!$W$6," "))))))</f>
        <v xml:space="preserve"> </v>
      </c>
      <c r="D168" s="44" t="str">
        <f>IF(B163="Teaching (Lec)", 'M-Setup'!$D$6,
IF(B163="Teaching (Lab)", 'M-Setup'!$H$6,
IF(B163="Social-Common", 'M-Setup'!$L$6,
IF(B163="Library-Study", 'M-Setup'!$P$6,
IF(B163="External", 'M-Setup'!$T$6,
IF(B163="WC Facility",'M-Setup'!$X$6," "))))))</f>
        <v xml:space="preserve"> </v>
      </c>
      <c r="E168" s="46"/>
      <c r="F168" s="59"/>
      <c r="G168" s="89"/>
      <c r="H168" s="77"/>
      <c r="I168" s="49"/>
    </row>
    <row r="169" spans="1:9" ht="25.95" hidden="1" customHeight="1" outlineLevel="1" x14ac:dyDescent="0.3">
      <c r="A169" s="118"/>
      <c r="B169" s="48" t="str">
        <f>IF(B163="Teaching (Lec)",'M-Setup'!$B$7,
IF(B163="Teaching (Lab)",'M-Setup'!$F$7,
IF(B163="Social-Common",'M-Setup'!$J$7,
IF(B163="Library-Study",'M-Setup'!$N$7,
IF(B163="External",'M-Setup'!$R$7,
IF(B163="WC Facility",'M-Setup'!$V$7," "))))))</f>
        <v xml:space="preserve"> </v>
      </c>
      <c r="C169" s="45" t="str">
        <f>IF(B163="Teaching (Lec)", 'M-Setup'!$C$7,
IF(B163="Teaching (Lab)", 'M-Setup'!$G$7,
IF(B163="Social-Common", 'M-Setup'!$K$7,
IF(B163="Library-Study", 'M-Setup'!$O$7,
IF(B163="External", 'M-Setup'!$S$7,
IF(B163="WC Facility",'M-Setup'!$W$7," "))))))</f>
        <v xml:space="preserve"> </v>
      </c>
      <c r="D169" s="44" t="str">
        <f>IF(B163="Teaching (Lec)", 'M-Setup'!$D$7,
IF(B163="Teaching (Lab)", 'M-Setup'!$H$7,
IF(B163="Social-Common", 'M-Setup'!$L$7,
IF(B163="Library-Study", 'M-Setup'!$P$7,
IF(B163="External", 'M-Setup'!$T$7,
IF(B163="WC Facility",'M-Setup'!$X$7," "))))))</f>
        <v xml:space="preserve"> </v>
      </c>
      <c r="E169" s="46"/>
      <c r="F169" s="59"/>
      <c r="G169" s="89"/>
      <c r="H169" s="77"/>
      <c r="I169" s="49"/>
    </row>
    <row r="170" spans="1:9" ht="25.95" hidden="1" customHeight="1" outlineLevel="1" x14ac:dyDescent="0.3">
      <c r="A170" s="118"/>
      <c r="B170" s="48" t="str">
        <f>IF(B163="Teaching (Lec)",'M-Setup'!$B$8,
IF(B163="Teaching (Lab)",'M-Setup'!$F$8,
IF(B163="Social-Common",'M-Setup'!$J$8,
IF(B163="Library-Study",'M-Setup'!$N$8,
IF(B163="External",'M-Setup'!$R$8,
IF(B163="WC Facility",'M-Setup'!$V$8," "))))))</f>
        <v xml:space="preserve"> </v>
      </c>
      <c r="C170" s="45" t="str">
        <f>IF(B163="Teaching (Lec)", 'M-Setup'!$C$8,
IF(B163="Teaching (Lab)", 'M-Setup'!$G$8,
IF(B163="Social-Common", 'M-Setup'!$K$8,
IF(B163="Library-Study", 'M-Setup'!$O$8,
IF(B163="External", 'M-Setup'!$S$8,
IF(B163="WC Facility",'M-Setup'!$W$8," "))))))</f>
        <v xml:space="preserve"> </v>
      </c>
      <c r="D170" s="44" t="str">
        <f>IF(B163="Teaching (Lec)", 'M-Setup'!$D$8,
IF(B163="Teaching (Lab)", 'M-Setup'!$H$8,
IF(B163="Social-Common", 'M-Setup'!$L$8,
IF(B163="Library-Study", 'M-Setup'!$P$8,
IF(B163="External", 'M-Setup'!$T$8,
IF(B163="WC Facility",'M-Setup'!$X$8," "))))))</f>
        <v xml:space="preserve"> </v>
      </c>
      <c r="E170" s="46"/>
      <c r="F170" s="59"/>
      <c r="G170" s="89"/>
      <c r="H170" s="77"/>
      <c r="I170" s="49"/>
    </row>
    <row r="171" spans="1:9" ht="25.95" hidden="1" customHeight="1" outlineLevel="1" x14ac:dyDescent="0.3">
      <c r="A171" s="118"/>
      <c r="B171" s="48" t="str">
        <f>IF(B163="Teaching (Lec)",'M-Setup'!$B$9,
IF(B163="Teaching (Lab)",'M-Setup'!$F$9,
IF(B163="Social-Common",'M-Setup'!$J$9,
IF(B163="Library-Study",'M-Setup'!$N$9,
IF(B163="External",'M-Setup'!$R$9,
IF(B163="WC Facility",'M-Setup'!$V$9," "))))))</f>
        <v xml:space="preserve"> </v>
      </c>
      <c r="C171" s="45" t="str">
        <f>IF(B163="Teaching (Lec)", 'M-Setup'!$C$9,
IF(B163="Teaching (Lab)", 'M-Setup'!$G$9,
IF(B163="Social-Common", 'M-Setup'!$K$9,
IF(B163="Library-Study", 'M-Setup'!$O$9,
IF(B163="External", 'M-Setup'!$S$9,
IF(B163="WC Facility",'M-Setup'!$W$9," "))))))</f>
        <v xml:space="preserve"> </v>
      </c>
      <c r="D171" s="44" t="str">
        <f>IF(B163="Teaching (Lec)", 'M-Setup'!$D$9,
IF(B163="Teaching (Lab)", 'M-Setup'!$H$9,
IF(B163="Social-Common", 'M-Setup'!$L$9,
IF(B163="Library-Study", 'M-Setup'!$P$9,
IF(B163="External", 'M-Setup'!$T$9,
IF(B163="WC Facility",'M-Setup'!$X$9," "))))))</f>
        <v xml:space="preserve"> </v>
      </c>
      <c r="E171" s="46"/>
      <c r="F171" s="59"/>
      <c r="G171" s="89"/>
      <c r="H171" s="77"/>
      <c r="I171" s="49"/>
    </row>
    <row r="172" spans="1:9" ht="25.95" hidden="1" customHeight="1" outlineLevel="1" x14ac:dyDescent="0.3">
      <c r="A172" s="118"/>
      <c r="B172" s="48" t="str">
        <f>IF(B163="Teaching (Lec)",'M-Setup'!$B$10,
IF(B163="Teaching (Lab)",'M-Setup'!$F$10,
IF(B163="Social-Common",'M-Setup'!$J$10,
IF(B163="Library-Study",'M-Setup'!$N$10,
IF(B163="External",'M-Setup'!$R$10,
IF(B163="WC Facility",'M-Setup'!$V$10," "))))))</f>
        <v xml:space="preserve"> </v>
      </c>
      <c r="C172" s="45" t="str">
        <f>IF(B163="Teaching (Lec)", 'M-Setup'!$C$10,
IF(B163="Teaching (Lab)", 'M-Setup'!$G$10,
IF(B163="Social-Common", 'M-Setup'!$K$10,
IF(B163="Library-Study", 'M-Setup'!$O$10,
IF(B163="External", 'M-Setup'!$S$10,
IF(B163="WC Facility",'M-Setup'!$W$10," "))))))</f>
        <v xml:space="preserve"> </v>
      </c>
      <c r="D172" s="44" t="str">
        <f>IF(B163="Teaching (Lec)", 'M-Setup'!$D$10,
IF(B163="Teaching (Lab)", 'M-Setup'!$H$10,
IF(B163="Social-Common", 'M-Setup'!$L$10,
IF(B163="Library-Study", 'M-Setup'!$P$10,
IF(B163="External", 'M-Setup'!$T$10,
IF(B163="WC Facility",'M-Setup'!$X$10," "))))))</f>
        <v xml:space="preserve"> </v>
      </c>
      <c r="E172" s="46"/>
      <c r="F172" s="59"/>
      <c r="G172" s="89"/>
      <c r="H172" s="77"/>
      <c r="I172" s="49"/>
    </row>
    <row r="173" spans="1:9" ht="25.95" hidden="1" customHeight="1" outlineLevel="1" x14ac:dyDescent="0.3">
      <c r="A173" s="118"/>
      <c r="B173" s="48" t="str">
        <f>IF(B163="Teaching (Lec)",'M-Setup'!$B$11,
IF(B163="Teaching (Lab)",'M-Setup'!$F$11,
IF(B163="Social-Common",'M-Setup'!$J$11,
IF(B163="Library-Study",'M-Setup'!$N$11,
IF(B163="External",'M-Setup'!$R$11,
IF(B163="WC Facility",'M-Setup'!$V$11," "))))))</f>
        <v xml:space="preserve"> </v>
      </c>
      <c r="C173" s="45" t="str">
        <f>IF(B163="Teaching (Lec)", 'M-Setup'!$C$11,
IF(B163="Teaching (Lab)", 'M-Setup'!$G$11,
IF(B163="Social-Common", 'M-Setup'!$K$11,
IF(B163="Library-Study", 'M-Setup'!$O$11,
IF(B163="External", 'M-Setup'!$S$11,
IF(B163="WC Facility",'M-Setup'!$W$11," "))))))</f>
        <v xml:space="preserve"> </v>
      </c>
      <c r="D173" s="44" t="str">
        <f>IF(B163="Teaching (Lec)", 'M-Setup'!$D$11,
IF(B163="Teaching (Lab)", 'M-Setup'!$H$11,
IF(B163="Social-Common", 'M-Setup'!$L$11,
IF(B163="Library-Study", 'M-Setup'!$P$11,
IF(B163="External", 'M-Setup'!$T$11,
IF(B163="WC Facility",'M-Setup'!$X$11," "))))))</f>
        <v xml:space="preserve"> </v>
      </c>
      <c r="E173" s="46"/>
      <c r="F173" s="59"/>
      <c r="G173" s="89"/>
      <c r="H173" s="77"/>
      <c r="I173" s="49"/>
    </row>
    <row r="174" spans="1:9" ht="25.95" hidden="1" customHeight="1" outlineLevel="1" x14ac:dyDescent="0.3">
      <c r="A174" s="118"/>
      <c r="B174" s="48" t="str">
        <f>IF(B163="Teaching (Lec)",'M-Setup'!$B$12,
IF(B163="Teaching (Lab)",'M-Setup'!$F$12,
IF(B163="Social-Common",'M-Setup'!$J$12,
IF(B163="Library-Study",'M-Setup'!$N$12,
IF(B163="External",'M-Setup'!$R$12,
IF(B163="WC Facility",'M-Setup'!$V$12," "))))))</f>
        <v xml:space="preserve"> </v>
      </c>
      <c r="C174" s="45" t="str">
        <f>IF(B163="Teaching (Lec)", 'M-Setup'!$C$12,
IF(B163="Teaching (Lab)", 'M-Setup'!$G$12,
IF(B163="Social-Common", 'M-Setup'!$K$12,
IF(B163="Library-Study", 'M-Setup'!$O$12,
IF(B163="External", 'M-Setup'!$S$12,
IF(B163="WC Facility",'M-Setup'!$W$12," "))))))</f>
        <v xml:space="preserve"> </v>
      </c>
      <c r="D174" s="44" t="str">
        <f>IF(B163="Teaching (Lec)", 'M-Setup'!$D$12,
IF(B163="Teaching (Lab)", 'M-Setup'!$H$12,
IF(B163="Social-Common", 'M-Setup'!$L$12,
IF(B163="Library-Study", 'M-Setup'!$P$12,
IF(B163="External", 'M-Setup'!$T$12,
IF(B163="WC Facility",'M-Setup'!$X$12," "))))))</f>
        <v xml:space="preserve"> </v>
      </c>
      <c r="E174" s="46"/>
      <c r="F174" s="59"/>
      <c r="G174" s="89"/>
      <c r="H174" s="77"/>
      <c r="I174" s="49"/>
    </row>
    <row r="175" spans="1:9" ht="25.95" hidden="1" customHeight="1" outlineLevel="1" x14ac:dyDescent="0.3">
      <c r="A175" s="118"/>
      <c r="B175" s="48" t="str">
        <f>IF(B163="Teaching (Lec)",'M-Setup'!$B$13,
IF(B163="Teaching (Lab)",'M-Setup'!$F$13,
IF(B163="Social-Common",'M-Setup'!$J$13,
IF(B163="Library-Study",'M-Setup'!$N$13,
IF(B163="External",'M-Setup'!$R$13,
IF(B163="WC Facility",'M-Setup'!$V$13," "))))))</f>
        <v xml:space="preserve"> </v>
      </c>
      <c r="C175" s="45" t="str">
        <f>IF(B163="Teaching (Lec)", 'M-Setup'!$C$13,
IF(B163="Teaching (Lab)", 'M-Setup'!$G$13,
IF(B163="Social-Common", 'M-Setup'!$K$13,
IF(B163="Library-Study", 'M-Setup'!$O$13,
IF(B163="External", 'M-Setup'!$S$13,
IF(B163="WC Facility",'M-Setup'!$W$13," "))))))</f>
        <v xml:space="preserve"> </v>
      </c>
      <c r="D175" s="44" t="str">
        <f>IF(B163="Teaching (Lec)", 'M-Setup'!$D$13,
IF(B163="Teaching (Lab)", 'M-Setup'!$H$13,
IF(B163="Social-Common", 'M-Setup'!$L$13,
IF(B163="Library-Study", 'M-Setup'!$P$13,
IF(B163="External", 'M-Setup'!$T$13,
IF(B163="WC Facility",'M-Setup'!$X$13," "))))))</f>
        <v xml:space="preserve"> </v>
      </c>
      <c r="E175" s="46"/>
      <c r="F175" s="59"/>
      <c r="G175" s="89"/>
      <c r="H175" s="77"/>
      <c r="I175" s="49"/>
    </row>
    <row r="176" spans="1:9" ht="25.95" hidden="1" customHeight="1" outlineLevel="1" x14ac:dyDescent="0.3">
      <c r="A176" s="118"/>
      <c r="B176" s="48" t="str">
        <f>IF(B163="Teaching (Lec)",'M-Setup'!$B$14,
IF(B163="Teaching (Lab)",'M-Setup'!$F$14,
IF(B163="Social-Common",'M-Setup'!$J$14,
IF(B163="Library-Study",'M-Setup'!$N$14,
IF(B163="External",'M-Setup'!$R$14,
IF(B163="WC Facility",'M-Setup'!$V$14," "))))))</f>
        <v xml:space="preserve"> </v>
      </c>
      <c r="C176" s="45" t="str">
        <f>IF(B163="Teaching (Lec)", 'M-Setup'!$C$14,
IF(B163="Teaching (Lab)", 'M-Setup'!$G$14,
IF(B163="Social-Common", 'M-Setup'!$K$14,
IF(B163="Library-Study", 'M-Setup'!$O$14,
IF(B163="External", 'M-Setup'!$S$14,
IF(B163="WC Facility",'M-Setup'!$W$14," "))))))</f>
        <v xml:space="preserve"> </v>
      </c>
      <c r="D176" s="44" t="str">
        <f>IF(B163="Teaching (Lec)", 'M-Setup'!$D$14,
IF(B163="Teaching (Lab)", 'M-Setup'!$H$14,
IF(B163="Social-Common", 'M-Setup'!$L$14,
IF(B163="Library-Study", 'M-Setup'!$P$14,
IF(B163="External", 'M-Setup'!$T$14,
IF(B163="WC Facility",'M-Setup'!$X$14," "))))))</f>
        <v xml:space="preserve"> </v>
      </c>
      <c r="E176" s="46"/>
      <c r="F176" s="59"/>
      <c r="G176" s="89"/>
      <c r="H176" s="77"/>
      <c r="I176" s="49"/>
    </row>
    <row r="177" spans="1:9" ht="25.95" hidden="1" customHeight="1" outlineLevel="1" x14ac:dyDescent="0.3">
      <c r="A177" s="118"/>
      <c r="B177" s="48" t="str">
        <f>IF(B163="Teaching (Lec)",'M-Setup'!$B$15,
IF(B163="Teaching (Lab)",'M-Setup'!$F$15,
IF(B163="Social-Common",'M-Setup'!$J$15,
IF(B163="Library-Study",'M-Setup'!$N$15,
IF(B163="External",'M-Setup'!$R$15,
IF(B163="WC Facility",'M-Setup'!$V$15," "))))))</f>
        <v xml:space="preserve"> </v>
      </c>
      <c r="C177" s="45" t="str">
        <f>IF(B163="Teaching (Lec)", 'M-Setup'!$C$15,
IF(B163="Teaching (Lab)", 'M-Setup'!$G$15,
IF(B163="Social-Common", 'M-Setup'!$K$15,
IF(B163="Library-Study", 'M-Setup'!$O$15,
IF(B163="External", 'M-Setup'!$S$15,
IF(B163="WC Facility",'M-Setup'!$W$15," "))))))</f>
        <v xml:space="preserve"> </v>
      </c>
      <c r="D177" s="44" t="str">
        <f>IF(B163="Teaching (Lec)", 'M-Setup'!$D$15,
IF(B163="Teaching (Lab)", 'M-Setup'!$H$15,
IF(B163="Social-Common", 'M-Setup'!$L$15,
IF(B163="Library-Study", 'M-Setup'!$P$15,
IF(B163="External", 'M-Setup'!$T$15,
IF(B163="WC Facility",'M-Setup'!$X$15," "))))))</f>
        <v xml:space="preserve"> </v>
      </c>
      <c r="E177" s="46"/>
      <c r="F177" s="59"/>
      <c r="G177" s="89"/>
      <c r="H177" s="77"/>
      <c r="I177" s="49"/>
    </row>
    <row r="178" spans="1:9" ht="25.95" hidden="1" customHeight="1" outlineLevel="1" x14ac:dyDescent="0.3">
      <c r="A178" s="118"/>
      <c r="B178" s="48" t="str">
        <f>IF(B163="Teaching (Lec)",'M-Setup'!$B$16,
IF(B163="Teaching (Lab)",'M-Setup'!$F$16,
IF(B163="Social-Common",'M-Setup'!$J$16,
IF(B163="Library-Study",'M-Setup'!$N$16,
IF(B163="External",'M-Setup'!$R$16,
IF(B163="WC Facility",'M-Setup'!$V$16," "))))))</f>
        <v xml:space="preserve"> </v>
      </c>
      <c r="C178" s="45" t="str">
        <f>IF(B163="Teaching (Lec)", 'M-Setup'!$C$16,
IF(B163="Teaching (Lab)", 'M-Setup'!$G$16,
IF(B163="Social-Common", 'M-Setup'!$K$16,
IF(B163="Library-Study", 'M-Setup'!$O$16,
IF(B163="External", 'M-Setup'!$S$16,
IF(B163="WC Facility",'M-Setup'!$W$16," "))))))</f>
        <v xml:space="preserve"> </v>
      </c>
      <c r="D178" s="44" t="str">
        <f>IF(B163="Teaching (Lec)", 'M-Setup'!$D$16,
IF(B163="Teaching (Lab)", 'M-Setup'!$H$16,
IF(B163="Social-Common", 'M-Setup'!$L$16,
IF(B163="Library-Study", 'M-Setup'!$P$16,
IF(B163="External", 'M-Setup'!$T$16,
IF(B163="WC Facility",'M-Setup'!$X$16," "))))))</f>
        <v xml:space="preserve"> </v>
      </c>
      <c r="E178" s="46"/>
      <c r="F178" s="60"/>
      <c r="G178" s="89"/>
      <c r="H178" s="77"/>
      <c r="I178" s="49"/>
    </row>
    <row r="179" spans="1:9" ht="25.95" hidden="1" customHeight="1" outlineLevel="1" x14ac:dyDescent="0.3">
      <c r="A179" s="118"/>
      <c r="B179" s="48" t="str">
        <f>IF(B163="Teaching (Lec)",'M-Setup'!$B$17,
IF(B163="Teaching (Lab)",'M-Setup'!$F$17,
IF(B163="Social-Common",'M-Setup'!$J$17,
IF(B163="Library-Study",'M-Setup'!$N$17,
IF(B163="External",'M-Setup'!$R$17,
IF(B163="WC Facility",'M-Setup'!$V$17," "))))))</f>
        <v xml:space="preserve"> </v>
      </c>
      <c r="C179" s="45" t="str">
        <f>IF(B163="Teaching (Lec)", 'M-Setup'!$C$17,
IF(B163="Teaching (Lab)", 'M-Setup'!$G$17,
IF(B163="Social-Common", 'M-Setup'!$K$17,
IF(B163="Library-Study", 'M-Setup'!$O$17,
IF(B163="External", 'M-Setup'!$S$17,
IF(B163="WC Facility",'M-Setup'!$W$17," "))))))</f>
        <v xml:space="preserve"> </v>
      </c>
      <c r="D179" s="44" t="str">
        <f>IF(B163="Teaching (Lec)", 'M-Setup'!$D$17,
IF(B163="Teaching (Lab)", 'M-Setup'!$H$17,
IF(B163="Social-Common", 'M-Setup'!$L$17,
IF(B163="Library-Study", 'M-Setup'!$P$17,
IF(B163="External", 'M-Setup'!$T$17,
IF(B163="WC Facility",'M-Setup'!$X$17," "))))))</f>
        <v xml:space="preserve"> </v>
      </c>
      <c r="E179" s="46"/>
      <c r="F179" s="60"/>
      <c r="G179" s="89"/>
      <c r="H179" s="77"/>
      <c r="I179" s="49"/>
    </row>
    <row r="180" spans="1:9" ht="25.95" hidden="1" customHeight="1" outlineLevel="1" x14ac:dyDescent="0.3">
      <c r="A180" s="118"/>
      <c r="B180" s="48" t="str">
        <f>IF(B163="Teaching (Lec)",'M-Setup'!$B$18,
IF(B163="Teaching (Lab)",'M-Setup'!$F$18,
IF(B163="Social-Common",'M-Setup'!$J$18,
IF(B163="Library-Study",'M-Setup'!$N$18,
IF(B163="External",'M-Setup'!$R$18,
IF(B163="WC Facility",'M-Setup'!$V$18," "))))))</f>
        <v xml:space="preserve"> </v>
      </c>
      <c r="C180" s="45" t="str">
        <f>IF(B163="Teaching (Lec)", 'M-Setup'!$C$18,
IF(B163="Teaching (Lab)", 'M-Setup'!$G$18,
IF(B163="Social-Common", 'M-Setup'!$K$18,
IF(B163="Library-Study", 'M-Setup'!$O$18,
IF(B163="External", 'M-Setup'!$S$18,
IF(B163="WC Facility",'M-Setup'!$W$18," "))))))</f>
        <v xml:space="preserve"> </v>
      </c>
      <c r="D180" s="44" t="str">
        <f>IF(B163="Teaching (Lec)", 'M-Setup'!$D$18,
IF(B163="Teaching (Lab)", 'M-Setup'!$H$18,
IF(B163="Social-Common", 'M-Setup'!$L$18,
IF(B163="Library-Study", 'M-Setup'!$P$18,
IF(B163="External", 'M-Setup'!$T$18,
IF(B163="WC Facility",'M-Setup'!$X$18," "))))))</f>
        <v xml:space="preserve"> </v>
      </c>
      <c r="E180" s="46"/>
      <c r="F180" s="60"/>
      <c r="G180" s="89"/>
      <c r="H180" s="77"/>
      <c r="I180" s="49"/>
    </row>
    <row r="181" spans="1:9" ht="25.95" hidden="1" customHeight="1" outlineLevel="1" x14ac:dyDescent="0.3">
      <c r="A181" s="118"/>
      <c r="B181" s="48" t="str">
        <f>IF(B163="Teaching (Lec)",'M-Setup'!$B$19,
IF(B163="Teaching (Lab)",'M-Setup'!$F$19,
IF(B163="Social-Common",'M-Setup'!$J$19,
IF(B163="Library-Study",'M-Setup'!$N$19,
IF(B163="External",'M-Setup'!$R$19,
IF(B163="WC Facility",'M-Setup'!$V$19," "))))))</f>
        <v xml:space="preserve"> </v>
      </c>
      <c r="C181" s="45" t="str">
        <f>IF(B163="Teaching (Lec)", 'M-Setup'!$C$19,
IF(B163="Teaching (Lab)", 'M-Setup'!$G$19,
IF(B163="Social-Common", 'M-Setup'!$K$19,
IF(B163="Library-Study", 'M-Setup'!$O$19,
IF(B163="External", 'M-Setup'!$S$19,
IF(B163="WC Facility",'M-Setup'!$W$19," "))))))</f>
        <v xml:space="preserve"> </v>
      </c>
      <c r="D181" s="44" t="str">
        <f>IF(B163="Teaching (Lec)", 'M-Setup'!$D$19,
IF(B163="Teaching (Lab)", 'M-Setup'!$H$19,
IF(B163="Social-Common", 'M-Setup'!$L$19,
IF(B163="Library-Study", 'M-Setup'!$P$19,
IF(B163="External", 'M-Setup'!$T$19,
IF(B163="WC Facility",'M-Setup'!$X$19," "))))))</f>
        <v xml:space="preserve"> </v>
      </c>
      <c r="E181" s="46"/>
      <c r="F181" s="60"/>
      <c r="G181" s="89"/>
      <c r="H181" s="77"/>
      <c r="I181" s="49"/>
    </row>
    <row r="182" spans="1:9" ht="26.4" hidden="1" customHeight="1" outlineLevel="1" thickBot="1" x14ac:dyDescent="0.35">
      <c r="A182" s="118"/>
      <c r="B182" s="50" t="str">
        <f>IF(B163="Teaching (Lec)",'M-Setup'!$B$20,
IF(B163="Teaching (Lab)",'M-Setup'!$F$20,
IF(B163="Social-Common",'M-Setup'!$J$20,
IF(B163="Library-Study",'M-Setup'!$N$20,
IF(B163="External",'M-Setup'!$R$20,
IF(B163="WC Facility",'M-Setup'!$V$20," "))))))</f>
        <v xml:space="preserve"> </v>
      </c>
      <c r="C182" s="51" t="str">
        <f>IF(B163="Teaching (Lec)", 'M-Setup'!$C$20,
IF(B163="Teaching (Lab)", 'M-Setup'!$G$20,
IF(B163="Social-Common", 'M-Setup'!$K$20,
IF(B163="Library-Study", 'M-Setup'!$O$20,
IF(B163="External", 'M-Setup'!$S$20,
IF(B163="WC Facility",'M-Setup'!$W$20," "))))))</f>
        <v xml:space="preserve"> </v>
      </c>
      <c r="D182" s="52" t="str">
        <f>IF(B163="Teaching (Lec)", 'M-Setup'!$D$20,
IF(B163="Teaching (Lab)", 'M-Setup'!$H$20,
IF(B163="Social-Common", 'M-Setup'!$L$20,
IF(B163="Library-Study", 'M-Setup'!$P$20,
IF(B163="External", 'M-Setup'!$T$20,
IF(B163="WC Facility",'M-Setup'!$X$20," "))))))</f>
        <v xml:space="preserve"> </v>
      </c>
      <c r="E182" s="53"/>
      <c r="F182" s="86"/>
      <c r="G182" s="90"/>
      <c r="H182" s="88"/>
      <c r="I182" s="54"/>
    </row>
    <row r="183" spans="1:9" ht="15" collapsed="1" thickBot="1" x14ac:dyDescent="0.35">
      <c r="A183" s="114">
        <v>10</v>
      </c>
      <c r="B183" s="57"/>
      <c r="C183" s="103"/>
      <c r="D183" s="61" t="str">
        <f>IF(B183="Teaching (Lec)", COUNTA(F187:F200)/14,
IF(B183="Teaching (Lab)", COUNTA(F187:F200)/14,
IF(B183="Social-Common", COUNTA(F187:F195)/9,
IF(B183="Library-Study", COUNTA(F187:F197)/11,
IF(B183="External", COUNTA(F187:F191)/5,
IF(B183="WC Facility", COUNTA(F187:F191)/10, " "))))))</f>
        <v xml:space="preserve"> </v>
      </c>
      <c r="H183" s="91">
        <f>COUNTA(I186:I202)</f>
        <v>0</v>
      </c>
    </row>
    <row r="184" spans="1:9" ht="15" hidden="1" outlineLevel="1" thickBot="1" x14ac:dyDescent="0.35">
      <c r="A184" s="118"/>
      <c r="B184" s="92" t="s">
        <v>52</v>
      </c>
      <c r="C184" s="101"/>
      <c r="D184" s="104"/>
      <c r="E184" s="1"/>
      <c r="F184" s="1"/>
      <c r="G184" s="1"/>
      <c r="H184" s="93"/>
    </row>
    <row r="185" spans="1:9" ht="28.95" hidden="1" customHeight="1" outlineLevel="1" x14ac:dyDescent="0.3">
      <c r="A185" s="118"/>
      <c r="B185" s="32" t="s">
        <v>53</v>
      </c>
      <c r="C185" s="33" t="s">
        <v>54</v>
      </c>
      <c r="D185" s="102" t="s">
        <v>55</v>
      </c>
      <c r="E185" s="185" t="s">
        <v>131</v>
      </c>
      <c r="F185" s="185"/>
      <c r="G185" s="47" t="s">
        <v>57</v>
      </c>
      <c r="H185" s="87" t="s">
        <v>58</v>
      </c>
      <c r="I185" s="47" t="s">
        <v>59</v>
      </c>
    </row>
    <row r="186" spans="1:9" ht="25.95" hidden="1" customHeight="1" outlineLevel="1" x14ac:dyDescent="0.3">
      <c r="A186" s="118"/>
      <c r="B186" s="48" t="str">
        <f>IF(B183="Teaching (Lec)",'M-Setup'!$B$4,
IF(B183="Teaching (Lab)",'M-Setup'!$F$4,
IF(B183="Social-Common",'M-Setup'!$J$4,
IF(B183="Library-Study",'M-Setup'!$N$4,
IF(B183="External",'M-Setup'!$R$4,
IF(B183="WC Facility",'M-Setup'!$V$4," "))))))</f>
        <v xml:space="preserve"> </v>
      </c>
      <c r="C186" s="45" t="str">
        <f>IF(B183="Teaching (Lec)", 'M-Setup'!$C$4,
IF(B183="Teaching (Lab)", 'M-Setup'!$G$4,
IF(B183="Social-Common", 'M-Setup'!$K$4,
IF(B183="Library-Study", 'M-Setup'!$O$4,
IF(B183="External", 'M-Setup'!$S$4,
IF(B183="WC Facility",'M-Setup'!$W$4," "))))))</f>
        <v xml:space="preserve"> </v>
      </c>
      <c r="D186" s="44" t="str">
        <f>IF(B183="Teaching (Lec)", 'M-Setup'!$D$4,
IF(B183="Teaching (Lab)", 'M-Setup'!$H$4,
IF(B183="Social-Common", 'M-Setup'!$L$4,
IF(B183="Library-Study", 'M-Setup'!$P$4,
IF(B183="External", 'M-Setup'!$T$4,
IF(B183="WC Facility", 'M-Setup'!$X$4, " "))))))</f>
        <v xml:space="preserve"> </v>
      </c>
      <c r="E186" s="46"/>
      <c r="F186" s="59"/>
      <c r="G186" s="89"/>
      <c r="H186" s="77"/>
      <c r="I186" s="49"/>
    </row>
    <row r="187" spans="1:9" ht="25.95" hidden="1" customHeight="1" outlineLevel="1" x14ac:dyDescent="0.3">
      <c r="A187" s="118"/>
      <c r="B187" s="48" t="str">
        <f>IF(B183="Teaching (Lec)",'M-Setup'!$B$5,
IF(B183="Teaching (Lab)",'M-Setup'!$F$5,
IF(B183="Social-Common",'M-Setup'!$J$5,
IF(B183="Library-Study",'M-Setup'!$N$5,
IF(B183="External",'M-Setup'!$R$5,
IF(B183="WC Facility",'M-Setup'!$V$5," "))))))</f>
        <v xml:space="preserve"> </v>
      </c>
      <c r="C187" s="45" t="str">
        <f>IF(B183="Teaching (Lec)", 'M-Setup'!$C$5,
IF(B183="Teaching (Lab)", 'M-Setup'!$G$5,
IF(B183="Social-Common", 'M-Setup'!$K$5,
IF(B183="Library-Study", 'M-Setup'!$O$5,
IF(B183="External", 'M-Setup'!$S$5,
IF(B183="WC Facility",'M-Setup'!$W$5," "))))))</f>
        <v xml:space="preserve"> </v>
      </c>
      <c r="D187" s="44" t="str">
        <f>IF(B183="Teaching (Lec)", 'M-Setup'!$D$5,
IF(B183="Teaching (Lab)", 'M-Setup'!$H$5,
IF(B183="Social-Common", 'M-Setup'!$L$5,
IF(B183="Library-Study", 'M-Setup'!$P$5,
IF(B183="External", 'M-Setup'!$T$5,
IF(B183="WC Facility",'M-Setup'!$X$5," "))))))</f>
        <v xml:space="preserve"> </v>
      </c>
      <c r="E187" s="46"/>
      <c r="F187" s="59"/>
      <c r="G187" s="89"/>
      <c r="H187" s="77"/>
      <c r="I187" s="49"/>
    </row>
    <row r="188" spans="1:9" ht="25.95" hidden="1" customHeight="1" outlineLevel="1" x14ac:dyDescent="0.3">
      <c r="A188" s="118"/>
      <c r="B188" s="48" t="str">
        <f>IF(B183="Teaching (Lec)",'M-Setup'!$B$6,
IF(B183="Teaching (Lab)",'M-Setup'!$F$6,
IF(B183="Social-Common",'M-Setup'!$J$6,
IF(B183="Library-Study",'M-Setup'!$N$6,
IF(B183="External",'M-Setup'!$R$6,
IF(B183="WC Facility",'M-Setup'!$V$6," "))))))</f>
        <v xml:space="preserve"> </v>
      </c>
      <c r="C188" s="45" t="str">
        <f>IF(B183="Teaching (Lec)", 'M-Setup'!$C$6,
IF(B183="Teaching (Lab)", 'M-Setup'!$G$6,
IF(B183="Social-Common", 'M-Setup'!$K$6,
IF(B183="Library-Study", 'M-Setup'!$O$6,
IF(B183="External", 'M-Setup'!$S$6,
IF(B183="WC Facility",'M-Setup'!$W$6," "))))))</f>
        <v xml:space="preserve"> </v>
      </c>
      <c r="D188" s="44" t="str">
        <f>IF(B183="Teaching (Lec)", 'M-Setup'!$D$6,
IF(B183="Teaching (Lab)", 'M-Setup'!$H$6,
IF(B183="Social-Common", 'M-Setup'!$L$6,
IF(B183="Library-Study", 'M-Setup'!$P$6,
IF(B183="External", 'M-Setup'!$T$6,
IF(B183="WC Facility",'M-Setup'!$X$6," "))))))</f>
        <v xml:space="preserve"> </v>
      </c>
      <c r="E188" s="46"/>
      <c r="F188" s="59"/>
      <c r="G188" s="89"/>
      <c r="H188" s="77"/>
      <c r="I188" s="49"/>
    </row>
    <row r="189" spans="1:9" ht="25.95" hidden="1" customHeight="1" outlineLevel="1" x14ac:dyDescent="0.3">
      <c r="A189" s="118"/>
      <c r="B189" s="48" t="str">
        <f>IF(B183="Teaching (Lec)",'M-Setup'!$B$7,
IF(B183="Teaching (Lab)",'M-Setup'!$F$7,
IF(B183="Social-Common",'M-Setup'!$J$7,
IF(B183="Library-Study",'M-Setup'!$N$7,
IF(B183="External",'M-Setup'!$R$7,
IF(B183="WC Facility",'M-Setup'!$V$7," "))))))</f>
        <v xml:space="preserve"> </v>
      </c>
      <c r="C189" s="45" t="str">
        <f>IF(B183="Teaching (Lec)", 'M-Setup'!$C$7,
IF(B183="Teaching (Lab)", 'M-Setup'!$G$7,
IF(B183="Social-Common", 'M-Setup'!$K$7,
IF(B183="Library-Study", 'M-Setup'!$O$7,
IF(B183="External", 'M-Setup'!$S$7,
IF(B183="WC Facility",'M-Setup'!$W$7," "))))))</f>
        <v xml:space="preserve"> </v>
      </c>
      <c r="D189" s="44" t="str">
        <f>IF(B183="Teaching (Lec)", 'M-Setup'!$D$7,
IF(B183="Teaching (Lab)", 'M-Setup'!$H$7,
IF(B183="Social-Common", 'M-Setup'!$L$7,
IF(B183="Library-Study", 'M-Setup'!$P$7,
IF(B183="External", 'M-Setup'!$T$7,
IF(B183="WC Facility",'M-Setup'!$X$7," "))))))</f>
        <v xml:space="preserve"> </v>
      </c>
      <c r="E189" s="46"/>
      <c r="F189" s="59"/>
      <c r="G189" s="89"/>
      <c r="H189" s="77"/>
      <c r="I189" s="49"/>
    </row>
    <row r="190" spans="1:9" ht="25.95" hidden="1" customHeight="1" outlineLevel="1" x14ac:dyDescent="0.3">
      <c r="A190" s="118"/>
      <c r="B190" s="48" t="str">
        <f>IF(B183="Teaching (Lec)",'M-Setup'!$B$8,
IF(B183="Teaching (Lab)",'M-Setup'!$F$8,
IF(B183="Social-Common",'M-Setup'!$J$8,
IF(B183="Library-Study",'M-Setup'!$N$8,
IF(B183="External",'M-Setup'!$R$8,
IF(B183="WC Facility",'M-Setup'!$V$8," "))))))</f>
        <v xml:space="preserve"> </v>
      </c>
      <c r="C190" s="45" t="str">
        <f>IF(B183="Teaching (Lec)", 'M-Setup'!$C$8,
IF(B183="Teaching (Lab)", 'M-Setup'!$G$8,
IF(B183="Social-Common", 'M-Setup'!$K$8,
IF(B183="Library-Study", 'M-Setup'!$O$8,
IF(B183="External", 'M-Setup'!$S$8,
IF(B183="WC Facility",'M-Setup'!$W$8," "))))))</f>
        <v xml:space="preserve"> </v>
      </c>
      <c r="D190" s="44" t="str">
        <f>IF(B183="Teaching (Lec)", 'M-Setup'!$D$8,
IF(B183="Teaching (Lab)", 'M-Setup'!$H$8,
IF(B183="Social-Common", 'M-Setup'!$L$8,
IF(B183="Library-Study", 'M-Setup'!$P$8,
IF(B183="External", 'M-Setup'!$T$8,
IF(B183="WC Facility",'M-Setup'!$X$8," "))))))</f>
        <v xml:space="preserve"> </v>
      </c>
      <c r="E190" s="46"/>
      <c r="F190" s="59"/>
      <c r="G190" s="89"/>
      <c r="H190" s="77"/>
      <c r="I190" s="49"/>
    </row>
    <row r="191" spans="1:9" ht="25.8" hidden="1" outlineLevel="1" x14ac:dyDescent="0.3">
      <c r="A191" s="118"/>
      <c r="B191" s="48" t="str">
        <f>IF(B183="Teaching (Lec)",'M-Setup'!$B$9,
IF(B183="Teaching (Lab)",'M-Setup'!$F$9,
IF(B183="Social-Common",'M-Setup'!$J$9,
IF(B183="Library-Study",'M-Setup'!$N$9,
IF(B183="External",'M-Setup'!$R$9,
IF(B183="WC Facility",'M-Setup'!$V$9," "))))))</f>
        <v xml:space="preserve"> </v>
      </c>
      <c r="C191" s="45" t="str">
        <f>IF(B183="Teaching (Lec)", 'M-Setup'!$C$9,
IF(B183="Teaching (Lab)", 'M-Setup'!$G$9,
IF(B183="Social-Common", 'M-Setup'!$K$9,
IF(B183="Library-Study", 'M-Setup'!$O$9,
IF(B183="External", 'M-Setup'!$S$9,
IF(B183="WC Facility",'M-Setup'!$W$9," "))))))</f>
        <v xml:space="preserve"> </v>
      </c>
      <c r="D191" s="44" t="str">
        <f>IF(B183="Teaching (Lec)", 'M-Setup'!$D$9,
IF(B183="Teaching (Lab)", 'M-Setup'!$H$9,
IF(B183="Social-Common", 'M-Setup'!$L$9,
IF(B183="Library-Study", 'M-Setup'!$P$9,
IF(B183="External", 'M-Setup'!$T$9,
IF(B183="WC Facility",'M-Setup'!$X$9," "))))))</f>
        <v xml:space="preserve"> </v>
      </c>
      <c r="E191" s="46"/>
      <c r="F191" s="59"/>
      <c r="G191" s="89"/>
      <c r="H191" s="77"/>
      <c r="I191" s="49"/>
    </row>
    <row r="192" spans="1:9" ht="25.95" hidden="1" customHeight="1" outlineLevel="1" x14ac:dyDescent="0.3">
      <c r="A192" s="118"/>
      <c r="B192" s="48" t="str">
        <f>IF(B183="Teaching (Lec)",'M-Setup'!$B$10,
IF(B183="Teaching (Lab)",'M-Setup'!$F$10,
IF(B183="Social-Common",'M-Setup'!$J$10,
IF(B183="Library-Study",'M-Setup'!$N$10,
IF(B183="External",'M-Setup'!$R$10,
IF(B183="WC Facility",'M-Setup'!$V$10," "))))))</f>
        <v xml:space="preserve"> </v>
      </c>
      <c r="C192" s="45" t="str">
        <f>IF(B183="Teaching (Lec)", 'M-Setup'!$C$10,
IF(B183="Teaching (Lab)", 'M-Setup'!$G$10,
IF(B183="Social-Common", 'M-Setup'!$K$10,
IF(B183="Library-Study", 'M-Setup'!$O$10,
IF(B183="External", 'M-Setup'!$S$10,
IF(B183="WC Facility",'M-Setup'!$W$10," "))))))</f>
        <v xml:space="preserve"> </v>
      </c>
      <c r="D192" s="44" t="str">
        <f>IF(B183="Teaching (Lec)", 'M-Setup'!$D$10,
IF(B183="Teaching (Lab)", 'M-Setup'!$H$10,
IF(B183="Social-Common", 'M-Setup'!$L$10,
IF(B183="Library-Study", 'M-Setup'!$P$10,
IF(B183="External", 'M-Setup'!$T$10,
IF(B183="WC Facility",'M-Setup'!$X$10," "))))))</f>
        <v xml:space="preserve"> </v>
      </c>
      <c r="E192" s="46"/>
      <c r="F192" s="59"/>
      <c r="G192" s="89"/>
      <c r="H192" s="77"/>
      <c r="I192" s="49"/>
    </row>
    <row r="193" spans="1:9" ht="25.8" hidden="1" outlineLevel="1" x14ac:dyDescent="0.3">
      <c r="A193" s="118"/>
      <c r="B193" s="48" t="str">
        <f>IF(B183="Teaching (Lec)",'M-Setup'!$B$11,
IF(B183="Teaching (Lab)",'M-Setup'!$F$11,
IF(B183="Social-Common",'M-Setup'!$J$11,
IF(B183="Library-Study",'M-Setup'!$N$11,
IF(B183="External",'M-Setup'!$R$11,
IF(B183="WC Facility",'M-Setup'!$V$11," "))))))</f>
        <v xml:space="preserve"> </v>
      </c>
      <c r="C193" s="45" t="str">
        <f>IF(B183="Teaching (Lec)", 'M-Setup'!$C$11,
IF(B183="Teaching (Lab)", 'M-Setup'!$G$11,
IF(B183="Social-Common", 'M-Setup'!$K$11,
IF(B183="Library-Study", 'M-Setup'!$O$11,
IF(B183="External", 'M-Setup'!$S$11,
IF(B183="WC Facility",'M-Setup'!$W$11," "))))))</f>
        <v xml:space="preserve"> </v>
      </c>
      <c r="D193" s="44" t="str">
        <f>IF(B183="Teaching (Lec)", 'M-Setup'!$D$11,
IF(B183="Teaching (Lab)", 'M-Setup'!$H$11,
IF(B183="Social-Common", 'M-Setup'!$L$11,
IF(B183="Library-Study", 'M-Setup'!$P$11,
IF(B183="External", 'M-Setup'!$T$11,
IF(B183="WC Facility",'M-Setup'!$X$11," "))))))</f>
        <v xml:space="preserve"> </v>
      </c>
      <c r="E193" s="46"/>
      <c r="F193" s="59"/>
      <c r="G193" s="89"/>
      <c r="H193" s="77"/>
      <c r="I193" s="49"/>
    </row>
    <row r="194" spans="1:9" ht="25.95" hidden="1" customHeight="1" outlineLevel="1" x14ac:dyDescent="0.3">
      <c r="A194" s="118"/>
      <c r="B194" s="48" t="str">
        <f>IF(B183="Teaching (Lec)",'M-Setup'!$B$12,
IF(B183="Teaching (Lab)",'M-Setup'!$F$12,
IF(B183="Social-Common",'M-Setup'!$J$12,
IF(B183="Library-Study",'M-Setup'!$N$12,
IF(B183="External",'M-Setup'!$R$12,
IF(B183="WC Facility",'M-Setup'!$V$12," "))))))</f>
        <v xml:space="preserve"> </v>
      </c>
      <c r="C194" s="45" t="str">
        <f>IF(B183="Teaching (Lec)", 'M-Setup'!$C$12,
IF(B183="Teaching (Lab)", 'M-Setup'!$G$12,
IF(B183="Social-Common", 'M-Setup'!$K$12,
IF(B183="Library-Study", 'M-Setup'!$O$12,
IF(B183="External", 'M-Setup'!$S$12,
IF(B183="WC Facility",'M-Setup'!$W$12," "))))))</f>
        <v xml:space="preserve"> </v>
      </c>
      <c r="D194" s="44" t="str">
        <f>IF(B183="Teaching (Lec)", 'M-Setup'!$D$12,
IF(B183="Teaching (Lab)", 'M-Setup'!$H$12,
IF(B183="Social-Common", 'M-Setup'!$L$12,
IF(B183="Library-Study", 'M-Setup'!$P$12,
IF(B183="External", 'M-Setup'!$T$12,
IF(B183="WC Facility",'M-Setup'!$X$12," "))))))</f>
        <v xml:space="preserve"> </v>
      </c>
      <c r="E194" s="46"/>
      <c r="F194" s="59"/>
      <c r="G194" s="89"/>
      <c r="H194" s="77"/>
      <c r="I194" s="49"/>
    </row>
    <row r="195" spans="1:9" ht="25.95" hidden="1" customHeight="1" outlineLevel="1" x14ac:dyDescent="0.3">
      <c r="A195" s="118"/>
      <c r="B195" s="48" t="str">
        <f>IF(B183="Teaching (Lec)",'M-Setup'!$B$13,
IF(B183="Teaching (Lab)",'M-Setup'!$F$13,
IF(B183="Social-Common",'M-Setup'!$J$13,
IF(B183="Library-Study",'M-Setup'!$N$13,
IF(B183="External",'M-Setup'!$R$13,
IF(B183="WC Facility",'M-Setup'!$V$13," "))))))</f>
        <v xml:space="preserve"> </v>
      </c>
      <c r="C195" s="45" t="str">
        <f>IF(B183="Teaching (Lec)", 'M-Setup'!$C$13,
IF(B183="Teaching (Lab)", 'M-Setup'!$G$13,
IF(B183="Social-Common", 'M-Setup'!$K$13,
IF(B183="Library-Study", 'M-Setup'!$O$13,
IF(B183="External", 'M-Setup'!$S$13,
IF(B183="WC Facility",'M-Setup'!$W$13," "))))))</f>
        <v xml:space="preserve"> </v>
      </c>
      <c r="D195" s="44" t="str">
        <f>IF(B183="Teaching (Lec)", 'M-Setup'!$D$13,
IF(B183="Teaching (Lab)", 'M-Setup'!$H$13,
IF(B183="Social-Common", 'M-Setup'!$L$13,
IF(B183="Library-Study", 'M-Setup'!$P$13,
IF(B183="External", 'M-Setup'!$T$13,
IF(B183="WC Facility",'M-Setup'!$X$13," "))))))</f>
        <v xml:space="preserve"> </v>
      </c>
      <c r="E195" s="46"/>
      <c r="F195" s="59"/>
      <c r="G195" s="89"/>
      <c r="H195" s="77"/>
      <c r="I195" s="49"/>
    </row>
    <row r="196" spans="1:9" ht="25.8" hidden="1" outlineLevel="1" x14ac:dyDescent="0.3">
      <c r="A196" s="118"/>
      <c r="B196" s="48" t="str">
        <f>IF(B183="Teaching (Lec)",'M-Setup'!$B$14,
IF(B183="Teaching (Lab)",'M-Setup'!$F$14,
IF(B183="Social-Common",'M-Setup'!$J$14,
IF(B183="Library-Study",'M-Setup'!$N$14,
IF(B183="External",'M-Setup'!$R$14,
IF(B183="WC Facility",'M-Setup'!$V$14," "))))))</f>
        <v xml:space="preserve"> </v>
      </c>
      <c r="C196" s="45" t="str">
        <f>IF(B183="Teaching (Lec)", 'M-Setup'!$C$14,
IF(B183="Teaching (Lab)", 'M-Setup'!$G$14,
IF(B183="Social-Common", 'M-Setup'!$K$14,
IF(B183="Library-Study", 'M-Setup'!$O$14,
IF(B183="External", 'M-Setup'!$S$14,
IF(B183="WC Facility",'M-Setup'!$W$14," "))))))</f>
        <v xml:space="preserve"> </v>
      </c>
      <c r="D196" s="44" t="str">
        <f>IF(B183="Teaching (Lec)", 'M-Setup'!$D$14,
IF(B183="Teaching (Lab)", 'M-Setup'!$H$14,
IF(B183="Social-Common", 'M-Setup'!$L$14,
IF(B183="Library-Study", 'M-Setup'!$P$14,
IF(B183="External", 'M-Setup'!$T$14,
IF(B183="WC Facility",'M-Setup'!$X$14," "))))))</f>
        <v xml:space="preserve"> </v>
      </c>
      <c r="E196" s="46"/>
      <c r="F196" s="59"/>
      <c r="G196" s="89"/>
      <c r="H196" s="77"/>
      <c r="I196" s="49"/>
    </row>
    <row r="197" spans="1:9" ht="25.95" hidden="1" customHeight="1" outlineLevel="1" x14ac:dyDescent="0.3">
      <c r="A197" s="118"/>
      <c r="B197" s="48" t="str">
        <f>IF(B183="Teaching (Lec)",'M-Setup'!$B$15,
IF(B183="Teaching (Lab)",'M-Setup'!$F$15,
IF(B183="Social-Common",'M-Setup'!$J$15,
IF(B183="Library-Study",'M-Setup'!$N$15,
IF(B183="External",'M-Setup'!$R$15,
IF(B183="WC Facility",'M-Setup'!$V$15," "))))))</f>
        <v xml:space="preserve"> </v>
      </c>
      <c r="C197" s="45" t="str">
        <f>IF(B183="Teaching (Lec)", 'M-Setup'!$C$15,
IF(B183="Teaching (Lab)", 'M-Setup'!$G$15,
IF(B183="Social-Common", 'M-Setup'!$K$15,
IF(B183="Library-Study", 'M-Setup'!$O$15,
IF(B183="External", 'M-Setup'!$S$15,
IF(B183="WC Facility",'M-Setup'!$W$15," "))))))</f>
        <v xml:space="preserve"> </v>
      </c>
      <c r="D197" s="44" t="str">
        <f>IF(B183="Teaching (Lec)", 'M-Setup'!$D$15,
IF(B183="Teaching (Lab)", 'M-Setup'!$H$15,
IF(B183="Social-Common", 'M-Setup'!$L$15,
IF(B183="Library-Study", 'M-Setup'!$P$15,
IF(B183="External", 'M-Setup'!$T$15,
IF(B183="WC Facility",'M-Setup'!$X$15," "))))))</f>
        <v xml:space="preserve"> </v>
      </c>
      <c r="E197" s="46"/>
      <c r="F197" s="59"/>
      <c r="G197" s="89"/>
      <c r="H197" s="77"/>
      <c r="I197" s="49"/>
    </row>
    <row r="198" spans="1:9" ht="25.8" hidden="1" outlineLevel="1" x14ac:dyDescent="0.3">
      <c r="A198" s="118"/>
      <c r="B198" s="48" t="str">
        <f>IF(B183="Teaching (Lec)",'M-Setup'!$B$16,
IF(B183="Teaching (Lab)",'M-Setup'!$F$16,
IF(B183="Social-Common",'M-Setup'!$J$16,
IF(B183="Library-Study",'M-Setup'!$N$16,
IF(B183="External",'M-Setup'!$R$16,
IF(B183="WC Facility",'M-Setup'!$V$16," "))))))</f>
        <v xml:space="preserve"> </v>
      </c>
      <c r="C198" s="45" t="str">
        <f>IF(B183="Teaching (Lec)", 'M-Setup'!$C$16,
IF(B183="Teaching (Lab)", 'M-Setup'!$G$16,
IF(B183="Social-Common", 'M-Setup'!$K$16,
IF(B183="Library-Study", 'M-Setup'!$O$16,
IF(B183="External", 'M-Setup'!$S$16,
IF(B183="WC Facility",'M-Setup'!$W$16," "))))))</f>
        <v xml:space="preserve"> </v>
      </c>
      <c r="D198" s="44" t="str">
        <f>IF(B183="Teaching (Lec)", 'M-Setup'!$D$16,
IF(B183="Teaching (Lab)", 'M-Setup'!$H$16,
IF(B183="Social-Common", 'M-Setup'!$L$16,
IF(B183="Library-Study", 'M-Setup'!$P$16,
IF(B183="External", 'M-Setup'!$T$16,
IF(B183="WC Facility",'M-Setup'!$X$16," "))))))</f>
        <v xml:space="preserve"> </v>
      </c>
      <c r="E198" s="46"/>
      <c r="F198" s="60"/>
      <c r="G198" s="89"/>
      <c r="H198" s="77"/>
      <c r="I198" s="49"/>
    </row>
    <row r="199" spans="1:9" ht="25.8" hidden="1" outlineLevel="1" x14ac:dyDescent="0.3">
      <c r="A199" s="118"/>
      <c r="B199" s="48" t="str">
        <f>IF(B183="Teaching (Lec)",'M-Setup'!$B$17,
IF(B183="Teaching (Lab)",'M-Setup'!$F$17,
IF(B183="Social-Common",'M-Setup'!$J$17,
IF(B183="Library-Study",'M-Setup'!$N$17,
IF(B183="External",'M-Setup'!$R$17,
IF(B183="WC Facility",'M-Setup'!$V$17," "))))))</f>
        <v xml:space="preserve"> </v>
      </c>
      <c r="C199" s="45" t="str">
        <f>IF(B183="Teaching (Lec)", 'M-Setup'!$C$17,
IF(B183="Teaching (Lab)", 'M-Setup'!$G$17,
IF(B183="Social-Common", 'M-Setup'!$K$17,
IF(B183="Library-Study", 'M-Setup'!$O$17,
IF(B183="External", 'M-Setup'!$S$17,
IF(B183="WC Facility",'M-Setup'!$W$17," "))))))</f>
        <v xml:space="preserve"> </v>
      </c>
      <c r="D199" s="44" t="str">
        <f>IF(B183="Teaching (Lec)", 'M-Setup'!$D$17,
IF(B183="Teaching (Lab)", 'M-Setup'!$H$17,
IF(B183="Social-Common", 'M-Setup'!$L$17,
IF(B183="Library-Study", 'M-Setup'!$P$17,
IF(B183="External", 'M-Setup'!$T$17,
IF(B183="WC Facility",'M-Setup'!$X$17," "))))))</f>
        <v xml:space="preserve"> </v>
      </c>
      <c r="E199" s="46"/>
      <c r="F199" s="60"/>
      <c r="G199" s="89"/>
      <c r="H199" s="77"/>
      <c r="I199" s="49"/>
    </row>
    <row r="200" spans="1:9" ht="25.8" hidden="1" outlineLevel="1" x14ac:dyDescent="0.3">
      <c r="A200" s="118"/>
      <c r="B200" s="48" t="str">
        <f>IF(B183="Teaching (Lec)",'M-Setup'!$B$18,
IF(B183="Teaching (Lab)",'M-Setup'!$F$18,
IF(B183="Social-Common",'M-Setup'!$J$18,
IF(B183="Library-Study",'M-Setup'!$N$18,
IF(B183="External",'M-Setup'!$R$18,
IF(B183="WC Facility",'M-Setup'!$V$18," "))))))</f>
        <v xml:space="preserve"> </v>
      </c>
      <c r="C200" s="45" t="str">
        <f>IF(B183="Teaching (Lec)", 'M-Setup'!$C$18,
IF(B183="Teaching (Lab)", 'M-Setup'!$G$18,
IF(B183="Social-Common", 'M-Setup'!$K$18,
IF(B183="Library-Study", 'M-Setup'!$O$18,
IF(B183="External", 'M-Setup'!$S$18,
IF(B183="WC Facility",'M-Setup'!$W$18," "))))))</f>
        <v xml:space="preserve"> </v>
      </c>
      <c r="D200" s="44" t="str">
        <f>IF(B183="Teaching (Lec)", 'M-Setup'!$D$18,
IF(B183="Teaching (Lab)", 'M-Setup'!$H$18,
IF(B183="Social-Common", 'M-Setup'!$L$18,
IF(B183="Library-Study", 'M-Setup'!$P$18,
IF(B183="External", 'M-Setup'!$T$18,
IF(B183="WC Facility",'M-Setup'!$X$18," "))))))</f>
        <v xml:space="preserve"> </v>
      </c>
      <c r="E200" s="46"/>
      <c r="F200" s="60"/>
      <c r="G200" s="89"/>
      <c r="H200" s="77"/>
      <c r="I200" s="49"/>
    </row>
    <row r="201" spans="1:9" ht="25.8" hidden="1" outlineLevel="1" x14ac:dyDescent="0.3">
      <c r="A201" s="118"/>
      <c r="B201" s="48" t="str">
        <f>IF(B183="Teaching (Lec)",'M-Setup'!$B$19,
IF(B183="Teaching (Lab)",'M-Setup'!$F$19,
IF(B183="Social-Common",'M-Setup'!$J$19,
IF(B183="Library-Study",'M-Setup'!$N$19,
IF(B183="External",'M-Setup'!$R$19,
IF(B183="WC Facility",'M-Setup'!$V$19," "))))))</f>
        <v xml:space="preserve"> </v>
      </c>
      <c r="C201" s="45" t="str">
        <f>IF(B183="Teaching (Lec)", 'M-Setup'!$C$19,
IF(B183="Teaching (Lab)", 'M-Setup'!$G$19,
IF(B183="Social-Common", 'M-Setup'!$K$19,
IF(B183="Library-Study", 'M-Setup'!$O$19,
IF(B183="External", 'M-Setup'!$S$19,
IF(B183="WC Facility",'M-Setup'!$W$19," "))))))</f>
        <v xml:space="preserve"> </v>
      </c>
      <c r="D201" s="44" t="str">
        <f>IF(B183="Teaching (Lec)", 'M-Setup'!$D$19,
IF(B183="Teaching (Lab)", 'M-Setup'!$H$19,
IF(B183="Social-Common", 'M-Setup'!$L$19,
IF(B183="Library-Study", 'M-Setup'!$P$19,
IF(B183="External", 'M-Setup'!$T$19,
IF(B183="WC Facility",'M-Setup'!$X$19," "))))))</f>
        <v xml:space="preserve"> </v>
      </c>
      <c r="E201" s="46"/>
      <c r="F201" s="60"/>
      <c r="G201" s="89"/>
      <c r="H201" s="77"/>
      <c r="I201" s="49"/>
    </row>
    <row r="202" spans="1:9" ht="26.4" hidden="1" outlineLevel="1" thickBot="1" x14ac:dyDescent="0.35">
      <c r="A202" s="118"/>
      <c r="B202" s="50" t="str">
        <f>IF(B183="Teaching (Lec)",'M-Setup'!$B$20,
IF(B183="Teaching (Lab)",'M-Setup'!$F$20,
IF(B183="Social-Common",'M-Setup'!$J$20,
IF(B183="Library-Study",'M-Setup'!$N$20,
IF(B183="External",'M-Setup'!$R$20,
IF(B183="WC Facility",'M-Setup'!$V$20," "))))))</f>
        <v xml:space="preserve"> </v>
      </c>
      <c r="C202" s="51" t="str">
        <f>IF(B183="Teaching (Lec)", 'M-Setup'!$C$20,
IF(B183="Teaching (Lab)", 'M-Setup'!$G$20,
IF(B183="Social-Common", 'M-Setup'!$K$20,
IF(B183="Library-Study", 'M-Setup'!$O$20,
IF(B183="External", 'M-Setup'!$S$20,
IF(B183="WC Facility",'M-Setup'!$W$20," "))))))</f>
        <v xml:space="preserve"> </v>
      </c>
      <c r="D202" s="52" t="str">
        <f>IF(B183="Teaching (Lec)", 'M-Setup'!$D$20,
IF(B183="Teaching (Lab)", 'M-Setup'!$H$20,
IF(B183="Social-Common", 'M-Setup'!$L$20,
IF(B183="Library-Study", 'M-Setup'!$P$20,
IF(B183="External", 'M-Setup'!$T$20,
IF(B183="WC Facility",'M-Setup'!$X$20," "))))))</f>
        <v xml:space="preserve"> </v>
      </c>
      <c r="E202" s="53"/>
      <c r="F202" s="86"/>
      <c r="G202" s="90"/>
      <c r="H202" s="88"/>
      <c r="I202" s="54"/>
    </row>
    <row r="203" spans="1:9" ht="15" collapsed="1" thickBot="1" x14ac:dyDescent="0.35">
      <c r="A203" s="114">
        <v>11</v>
      </c>
      <c r="B203" s="57"/>
      <c r="C203" s="103"/>
      <c r="D203" s="61" t="str">
        <f>IF(B203="Teaching (Lec)", COUNTA(F207:F220)/14,
IF(B203="Teaching (Lab)", COUNTA(F207:F220)/14,
IF(B203="Social-Common", COUNTA(F207:F215)/9,
IF(B203="Library-Study", COUNTA(F207:F217)/11,
IF(B203="External", COUNTA(F207:F211)/5,
IF(B203="WC Facility", COUNTA(F207:F211)/10, " "))))))</f>
        <v xml:space="preserve"> </v>
      </c>
      <c r="H203" s="91">
        <f>COUNTA(I206:I222)</f>
        <v>0</v>
      </c>
    </row>
    <row r="204" spans="1:9" ht="15" hidden="1" customHeight="1" outlineLevel="1" thickBot="1" x14ac:dyDescent="0.35">
      <c r="A204" s="118"/>
      <c r="B204" s="92" t="s">
        <v>52</v>
      </c>
      <c r="C204" s="101"/>
      <c r="D204" s="104"/>
      <c r="E204" s="1"/>
      <c r="F204" s="1"/>
      <c r="G204" s="1"/>
      <c r="H204" s="93"/>
    </row>
    <row r="205" spans="1:9" ht="28.95" hidden="1" customHeight="1" outlineLevel="1" x14ac:dyDescent="0.3">
      <c r="A205" s="118"/>
      <c r="B205" s="32" t="s">
        <v>53</v>
      </c>
      <c r="C205" s="33" t="s">
        <v>54</v>
      </c>
      <c r="D205" s="102" t="s">
        <v>55</v>
      </c>
      <c r="E205" s="185" t="s">
        <v>131</v>
      </c>
      <c r="F205" s="185"/>
      <c r="G205" s="47" t="s">
        <v>57</v>
      </c>
      <c r="H205" s="87" t="s">
        <v>58</v>
      </c>
      <c r="I205" s="47" t="s">
        <v>59</v>
      </c>
    </row>
    <row r="206" spans="1:9" ht="25.95" hidden="1" customHeight="1" outlineLevel="1" x14ac:dyDescent="0.3">
      <c r="A206" s="118"/>
      <c r="B206" s="48" t="str">
        <f>IF(B203="Teaching (Lec)",'M-Setup'!$B$4,
IF(B203="Teaching (Lab)",'M-Setup'!$F$4,
IF(B203="Social-Common",'M-Setup'!$J$4,
IF(B203="Library-Study",'M-Setup'!$N$4,
IF(B203="External",'M-Setup'!$R$4,
IF(B203="WC Facility",'M-Setup'!$V$4," "))))))</f>
        <v xml:space="preserve"> </v>
      </c>
      <c r="C206" s="45" t="str">
        <f>IF(B203="Teaching (Lec)", 'M-Setup'!$C$4,
IF(B203="Teaching (Lab)", 'M-Setup'!$G$4,
IF(B203="Social-Common", 'M-Setup'!$K$4,
IF(B203="Library-Study", 'M-Setup'!$O$4,
IF(B203="External", 'M-Setup'!$S$4,
IF(B203="WC Facility",'M-Setup'!$W$4," "))))))</f>
        <v xml:space="preserve"> </v>
      </c>
      <c r="D206" s="44" t="str">
        <f>IF(B203="Teaching (Lec)", 'M-Setup'!$D$4,
IF(B203="Teaching (Lab)", 'M-Setup'!$H$4,
IF(B203="Social-Common", 'M-Setup'!$L$4,
IF(B203="Library-Study", 'M-Setup'!$P$4,
IF(B203="External", 'M-Setup'!$T$4,
IF(B203="WC Facility", 'M-Setup'!$X$4, " "))))))</f>
        <v xml:space="preserve"> </v>
      </c>
      <c r="E206" s="46"/>
      <c r="F206" s="59"/>
      <c r="G206" s="89"/>
      <c r="H206" s="77"/>
      <c r="I206" s="49"/>
    </row>
    <row r="207" spans="1:9" ht="25.95" hidden="1" customHeight="1" outlineLevel="1" x14ac:dyDescent="0.3">
      <c r="A207" s="118"/>
      <c r="B207" s="48" t="str">
        <f>IF(B203="Teaching (Lec)",'M-Setup'!$B$5,
IF(B203="Teaching (Lab)",'M-Setup'!$F$5,
IF(B203="Social-Common",'M-Setup'!$J$5,
IF(B203="Library-Study",'M-Setup'!$N$5,
IF(B203="External",'M-Setup'!$R$5,
IF(B203="WC Facility",'M-Setup'!$V$5," "))))))</f>
        <v xml:space="preserve"> </v>
      </c>
      <c r="C207" s="45" t="str">
        <f>IF(B203="Teaching (Lec)", 'M-Setup'!$C$5,
IF(B203="Teaching (Lab)", 'M-Setup'!$G$5,
IF(B203="Social-Common", 'M-Setup'!$K$5,
IF(B203="Library-Study", 'M-Setup'!$O$5,
IF(B203="External", 'M-Setup'!$S$5,
IF(B203="WC Facility",'M-Setup'!$W$5," "))))))</f>
        <v xml:space="preserve"> </v>
      </c>
      <c r="D207" s="44" t="str">
        <f>IF(B203="Teaching (Lec)", 'M-Setup'!$D$5,
IF(B203="Teaching (Lab)", 'M-Setup'!$H$5,
IF(B203="Social-Common", 'M-Setup'!$L$5,
IF(B203="Library-Study", 'M-Setup'!$P$5,
IF(B203="External", 'M-Setup'!$T$5,
IF(B203="WC Facility",'M-Setup'!$X$5," "))))))</f>
        <v xml:space="preserve"> </v>
      </c>
      <c r="E207" s="46"/>
      <c r="F207" s="59"/>
      <c r="G207" s="89"/>
      <c r="H207" s="77"/>
      <c r="I207" s="49"/>
    </row>
    <row r="208" spans="1:9" ht="25.95" hidden="1" customHeight="1" outlineLevel="1" x14ac:dyDescent="0.3">
      <c r="A208" s="118"/>
      <c r="B208" s="48" t="str">
        <f>IF(B203="Teaching (Lec)",'M-Setup'!$B$6,
IF(B203="Teaching (Lab)",'M-Setup'!$F$6,
IF(B203="Social-Common",'M-Setup'!$J$6,
IF(B203="Library-Study",'M-Setup'!$N$6,
IF(B203="External",'M-Setup'!$R$6,
IF(B203="WC Facility",'M-Setup'!$V$6," "))))))</f>
        <v xml:space="preserve"> </v>
      </c>
      <c r="C208" s="45" t="str">
        <f>IF(B203="Teaching (Lec)", 'M-Setup'!$C$6,
IF(B203="Teaching (Lab)", 'M-Setup'!$G$6,
IF(B203="Social-Common", 'M-Setup'!$K$6,
IF(B203="Library-Study", 'M-Setup'!$O$6,
IF(B203="External", 'M-Setup'!$S$6,
IF(B203="WC Facility",'M-Setup'!$W$6," "))))))</f>
        <v xml:space="preserve"> </v>
      </c>
      <c r="D208" s="44" t="str">
        <f>IF(B203="Teaching (Lec)", 'M-Setup'!$D$6,
IF(B203="Teaching (Lab)", 'M-Setup'!$H$6,
IF(B203="Social-Common", 'M-Setup'!$L$6,
IF(B203="Library-Study", 'M-Setup'!$P$6,
IF(B203="External", 'M-Setup'!$T$6,
IF(B203="WC Facility",'M-Setup'!$X$6," "))))))</f>
        <v xml:space="preserve"> </v>
      </c>
      <c r="E208" s="46"/>
      <c r="F208" s="59"/>
      <c r="G208" s="89"/>
      <c r="H208" s="77"/>
      <c r="I208" s="49"/>
    </row>
    <row r="209" spans="1:9" ht="25.95" hidden="1" customHeight="1" outlineLevel="1" x14ac:dyDescent="0.3">
      <c r="A209" s="118"/>
      <c r="B209" s="48" t="str">
        <f>IF(B203="Teaching (Lec)",'M-Setup'!$B$7,
IF(B203="Teaching (Lab)",'M-Setup'!$F$7,
IF(B203="Social-Common",'M-Setup'!$J$7,
IF(B203="Library-Study",'M-Setup'!$N$7,
IF(B203="External",'M-Setup'!$R$7,
IF(B203="WC Facility",'M-Setup'!$V$7," "))))))</f>
        <v xml:space="preserve"> </v>
      </c>
      <c r="C209" s="45" t="str">
        <f>IF(B203="Teaching (Lec)", 'M-Setup'!$C$7,
IF(B203="Teaching (Lab)", 'M-Setup'!$G$7,
IF(B203="Social-Common", 'M-Setup'!$K$7,
IF(B203="Library-Study", 'M-Setup'!$O$7,
IF(B203="External", 'M-Setup'!$S$7,
IF(B203="WC Facility",'M-Setup'!$W$7," "))))))</f>
        <v xml:space="preserve"> </v>
      </c>
      <c r="D209" s="44" t="str">
        <f>IF(B203="Teaching (Lec)", 'M-Setup'!$D$7,
IF(B203="Teaching (Lab)", 'M-Setup'!$H$7,
IF(B203="Social-Common", 'M-Setup'!$L$7,
IF(B203="Library-Study", 'M-Setup'!$P$7,
IF(B203="External", 'M-Setup'!$T$7,
IF(B203="WC Facility",'M-Setup'!$X$7," "))))))</f>
        <v xml:space="preserve"> </v>
      </c>
      <c r="E209" s="46"/>
      <c r="F209" s="59"/>
      <c r="G209" s="89"/>
      <c r="H209" s="77"/>
      <c r="I209" s="49"/>
    </row>
    <row r="210" spans="1:9" ht="25.95" hidden="1" customHeight="1" outlineLevel="1" x14ac:dyDescent="0.3">
      <c r="A210" s="118"/>
      <c r="B210" s="48" t="str">
        <f>IF(B203="Teaching (Lec)",'M-Setup'!$B$8,
IF(B203="Teaching (Lab)",'M-Setup'!$F$8,
IF(B203="Social-Common",'M-Setup'!$J$8,
IF(B203="Library-Study",'M-Setup'!$N$8,
IF(B203="External",'M-Setup'!$R$8,
IF(B203="WC Facility",'M-Setup'!$V$8," "))))))</f>
        <v xml:space="preserve"> </v>
      </c>
      <c r="C210" s="45" t="str">
        <f>IF(B203="Teaching (Lec)", 'M-Setup'!$C$8,
IF(B203="Teaching (Lab)", 'M-Setup'!$G$8,
IF(B203="Social-Common", 'M-Setup'!$K$8,
IF(B203="Library-Study", 'M-Setup'!$O$8,
IF(B203="External", 'M-Setup'!$S$8,
IF(B203="WC Facility",'M-Setup'!$W$8," "))))))</f>
        <v xml:space="preserve"> </v>
      </c>
      <c r="D210" s="44" t="str">
        <f>IF(B203="Teaching (Lec)", 'M-Setup'!$D$8,
IF(B203="Teaching (Lab)", 'M-Setup'!$H$8,
IF(B203="Social-Common", 'M-Setup'!$L$8,
IF(B203="Library-Study", 'M-Setup'!$P$8,
IF(B203="External", 'M-Setup'!$T$8,
IF(B203="WC Facility",'M-Setup'!$X$8," "))))))</f>
        <v xml:space="preserve"> </v>
      </c>
      <c r="E210" s="46"/>
      <c r="F210" s="59"/>
      <c r="G210" s="89"/>
      <c r="H210" s="77"/>
      <c r="I210" s="49"/>
    </row>
    <row r="211" spans="1:9" ht="25.95" hidden="1" customHeight="1" outlineLevel="1" x14ac:dyDescent="0.3">
      <c r="A211" s="118"/>
      <c r="B211" s="48" t="str">
        <f>IF(B203="Teaching (Lec)",'M-Setup'!$B$9,
IF(B203="Teaching (Lab)",'M-Setup'!$F$9,
IF(B203="Social-Common",'M-Setup'!$J$9,
IF(B203="Library-Study",'M-Setup'!$N$9,
IF(B203="External",'M-Setup'!$R$9,
IF(B203="WC Facility",'M-Setup'!$V$9," "))))))</f>
        <v xml:space="preserve"> </v>
      </c>
      <c r="C211" s="45" t="str">
        <f>IF(B203="Teaching (Lec)", 'M-Setup'!$C$9,
IF(B203="Teaching (Lab)", 'M-Setup'!$G$9,
IF(B203="Social-Common", 'M-Setup'!$K$9,
IF(B203="Library-Study", 'M-Setup'!$O$9,
IF(B203="External", 'M-Setup'!$S$9,
IF(B203="WC Facility",'M-Setup'!$W$9," "))))))</f>
        <v xml:space="preserve"> </v>
      </c>
      <c r="D211" s="44" t="str">
        <f>IF(B203="Teaching (Lec)", 'M-Setup'!$D$9,
IF(B203="Teaching (Lab)", 'M-Setup'!$H$9,
IF(B203="Social-Common", 'M-Setup'!$L$9,
IF(B203="Library-Study", 'M-Setup'!$P$9,
IF(B203="External", 'M-Setup'!$T$9,
IF(B203="WC Facility",'M-Setup'!$X$9," "))))))</f>
        <v xml:space="preserve"> </v>
      </c>
      <c r="E211" s="46"/>
      <c r="F211" s="59"/>
      <c r="G211" s="89"/>
      <c r="H211" s="77"/>
      <c r="I211" s="49"/>
    </row>
    <row r="212" spans="1:9" ht="25.95" hidden="1" customHeight="1" outlineLevel="1" x14ac:dyDescent="0.3">
      <c r="A212" s="118"/>
      <c r="B212" s="48" t="str">
        <f>IF(B203="Teaching (Lec)",'M-Setup'!$B$10,
IF(B203="Teaching (Lab)",'M-Setup'!$F$10,
IF(B203="Social-Common",'M-Setup'!$J$10,
IF(B203="Library-Study",'M-Setup'!$N$10,
IF(B203="External",'M-Setup'!$R$10,
IF(B203="WC Facility",'M-Setup'!$V$10," "))))))</f>
        <v xml:space="preserve"> </v>
      </c>
      <c r="C212" s="45" t="str">
        <f>IF(B203="Teaching (Lec)", 'M-Setup'!$C$10,
IF(B203="Teaching (Lab)", 'M-Setup'!$G$10,
IF(B203="Social-Common", 'M-Setup'!$K$10,
IF(B203="Library-Study", 'M-Setup'!$O$10,
IF(B203="External", 'M-Setup'!$S$10,
IF(B203="WC Facility",'M-Setup'!$W$10," "))))))</f>
        <v xml:space="preserve"> </v>
      </c>
      <c r="D212" s="44" t="str">
        <f>IF(B203="Teaching (Lec)", 'M-Setup'!$D$10,
IF(B203="Teaching (Lab)", 'M-Setup'!$H$10,
IF(B203="Social-Common", 'M-Setup'!$L$10,
IF(B203="Library-Study", 'M-Setup'!$P$10,
IF(B203="External", 'M-Setup'!$T$10,
IF(B203="WC Facility",'M-Setup'!$X$10," "))))))</f>
        <v xml:space="preserve"> </v>
      </c>
      <c r="E212" s="46"/>
      <c r="F212" s="59"/>
      <c r="G212" s="89"/>
      <c r="H212" s="77"/>
      <c r="I212" s="49"/>
    </row>
    <row r="213" spans="1:9" ht="25.95" hidden="1" customHeight="1" outlineLevel="1" x14ac:dyDescent="0.3">
      <c r="A213" s="118"/>
      <c r="B213" s="48" t="str">
        <f>IF(B203="Teaching (Lec)",'M-Setup'!$B$11,
IF(B203="Teaching (Lab)",'M-Setup'!$F$11,
IF(B203="Social-Common",'M-Setup'!$J$11,
IF(B203="Library-Study",'M-Setup'!$N$11,
IF(B203="External",'M-Setup'!$R$11,
IF(B203="WC Facility",'M-Setup'!$V$11," "))))))</f>
        <v xml:space="preserve"> </v>
      </c>
      <c r="C213" s="45" t="str">
        <f>IF(B203="Teaching (Lec)", 'M-Setup'!$C$11,
IF(B203="Teaching (Lab)", 'M-Setup'!$G$11,
IF(B203="Social-Common", 'M-Setup'!$K$11,
IF(B203="Library-Study", 'M-Setup'!$O$11,
IF(B203="External", 'M-Setup'!$S$11,
IF(B203="WC Facility",'M-Setup'!$W$11," "))))))</f>
        <v xml:space="preserve"> </v>
      </c>
      <c r="D213" s="44" t="str">
        <f>IF(B203="Teaching (Lec)", 'M-Setup'!$D$11,
IF(B203="Teaching (Lab)", 'M-Setup'!$H$11,
IF(B203="Social-Common", 'M-Setup'!$L$11,
IF(B203="Library-Study", 'M-Setup'!$P$11,
IF(B203="External", 'M-Setup'!$T$11,
IF(B203="WC Facility",'M-Setup'!$X$11," "))))))</f>
        <v xml:space="preserve"> </v>
      </c>
      <c r="E213" s="46"/>
      <c r="F213" s="59"/>
      <c r="G213" s="89"/>
      <c r="H213" s="77"/>
      <c r="I213" s="49"/>
    </row>
    <row r="214" spans="1:9" ht="25.95" hidden="1" customHeight="1" outlineLevel="1" x14ac:dyDescent="0.3">
      <c r="A214" s="118"/>
      <c r="B214" s="48" t="str">
        <f>IF(B203="Teaching (Lec)",'M-Setup'!$B$12,
IF(B203="Teaching (Lab)",'M-Setup'!$F$12,
IF(B203="Social-Common",'M-Setup'!$J$12,
IF(B203="Library-Study",'M-Setup'!$N$12,
IF(B203="External",'M-Setup'!$R$12,
IF(B203="WC Facility",'M-Setup'!$V$12," "))))))</f>
        <v xml:space="preserve"> </v>
      </c>
      <c r="C214" s="45" t="str">
        <f>IF(B203="Teaching (Lec)", 'M-Setup'!$C$12,
IF(B203="Teaching (Lab)", 'M-Setup'!$G$12,
IF(B203="Social-Common", 'M-Setup'!$K$12,
IF(B203="Library-Study", 'M-Setup'!$O$12,
IF(B203="External", 'M-Setup'!$S$12,
IF(B203="WC Facility",'M-Setup'!$W$12," "))))))</f>
        <v xml:space="preserve"> </v>
      </c>
      <c r="D214" s="44" t="str">
        <f>IF(B203="Teaching (Lec)", 'M-Setup'!$D$12,
IF(B203="Teaching (Lab)", 'M-Setup'!$H$12,
IF(B203="Social-Common", 'M-Setup'!$L$12,
IF(B203="Library-Study", 'M-Setup'!$P$12,
IF(B203="External", 'M-Setup'!$T$12,
IF(B203="WC Facility",'M-Setup'!$X$12," "))))))</f>
        <v xml:space="preserve"> </v>
      </c>
      <c r="E214" s="46"/>
      <c r="F214" s="59"/>
      <c r="G214" s="89"/>
      <c r="H214" s="77"/>
      <c r="I214" s="49"/>
    </row>
    <row r="215" spans="1:9" ht="25.95" hidden="1" customHeight="1" outlineLevel="1" x14ac:dyDescent="0.3">
      <c r="A215" s="118"/>
      <c r="B215" s="48" t="str">
        <f>IF(B203="Teaching (Lec)",'M-Setup'!$B$13,
IF(B203="Teaching (Lab)",'M-Setup'!$F$13,
IF(B203="Social-Common",'M-Setup'!$J$13,
IF(B203="Library-Study",'M-Setup'!$N$13,
IF(B203="External",'M-Setup'!$R$13,
IF(B203="WC Facility",'M-Setup'!$V$13," "))))))</f>
        <v xml:space="preserve"> </v>
      </c>
      <c r="C215" s="45" t="str">
        <f>IF(B203="Teaching (Lec)", 'M-Setup'!$C$13,
IF(B203="Teaching (Lab)", 'M-Setup'!$G$13,
IF(B203="Social-Common", 'M-Setup'!$K$13,
IF(B203="Library-Study", 'M-Setup'!$O$13,
IF(B203="External", 'M-Setup'!$S$13,
IF(B203="WC Facility",'M-Setup'!$W$13," "))))))</f>
        <v xml:space="preserve"> </v>
      </c>
      <c r="D215" s="44" t="str">
        <f>IF(B203="Teaching (Lec)", 'M-Setup'!$D$13,
IF(B203="Teaching (Lab)", 'M-Setup'!$H$13,
IF(B203="Social-Common", 'M-Setup'!$L$13,
IF(B203="Library-Study", 'M-Setup'!$P$13,
IF(B203="External", 'M-Setup'!$T$13,
IF(B203="WC Facility",'M-Setup'!$X$13," "))))))</f>
        <v xml:space="preserve"> </v>
      </c>
      <c r="E215" s="46"/>
      <c r="F215" s="59"/>
      <c r="G215" s="89"/>
      <c r="H215" s="77"/>
      <c r="I215" s="49"/>
    </row>
    <row r="216" spans="1:9" ht="25.95" hidden="1" customHeight="1" outlineLevel="1" x14ac:dyDescent="0.3">
      <c r="A216" s="118"/>
      <c r="B216" s="48" t="str">
        <f>IF(B203="Teaching (Lec)",'M-Setup'!$B$14,
IF(B203="Teaching (Lab)",'M-Setup'!$F$14,
IF(B203="Social-Common",'M-Setup'!$J$14,
IF(B203="Library-Study",'M-Setup'!$N$14,
IF(B203="External",'M-Setup'!$R$14,
IF(B203="WC Facility",'M-Setup'!$V$14," "))))))</f>
        <v xml:space="preserve"> </v>
      </c>
      <c r="C216" s="45" t="str">
        <f>IF(B203="Teaching (Lec)", 'M-Setup'!$C$14,
IF(B203="Teaching (Lab)", 'M-Setup'!$G$14,
IF(B203="Social-Common", 'M-Setup'!$K$14,
IF(B203="Library-Study", 'M-Setup'!$O$14,
IF(B203="External", 'M-Setup'!$S$14,
IF(B203="WC Facility",'M-Setup'!$W$14," "))))))</f>
        <v xml:space="preserve"> </v>
      </c>
      <c r="D216" s="44" t="str">
        <f>IF(B203="Teaching (Lec)", 'M-Setup'!$D$14,
IF(B203="Teaching (Lab)", 'M-Setup'!$H$14,
IF(B203="Social-Common", 'M-Setup'!$L$14,
IF(B203="Library-Study", 'M-Setup'!$P$14,
IF(B203="External", 'M-Setup'!$T$14,
IF(B203="WC Facility",'M-Setup'!$X$14," "))))))</f>
        <v xml:space="preserve"> </v>
      </c>
      <c r="E216" s="46"/>
      <c r="F216" s="59"/>
      <c r="G216" s="89"/>
      <c r="H216" s="77"/>
      <c r="I216" s="49"/>
    </row>
    <row r="217" spans="1:9" ht="25.95" hidden="1" customHeight="1" outlineLevel="1" x14ac:dyDescent="0.3">
      <c r="A217" s="118"/>
      <c r="B217" s="48" t="str">
        <f>IF(B203="Teaching (Lec)",'M-Setup'!$B$15,
IF(B203="Teaching (Lab)",'M-Setup'!$F$15,
IF(B203="Social-Common",'M-Setup'!$J$15,
IF(B203="Library-Study",'M-Setup'!$N$15,
IF(B203="External",'M-Setup'!$R$15,
IF(B203="WC Facility",'M-Setup'!$V$15," "))))))</f>
        <v xml:space="preserve"> </v>
      </c>
      <c r="C217" s="45" t="str">
        <f>IF(B203="Teaching (Lec)", 'M-Setup'!$C$15,
IF(B203="Teaching (Lab)", 'M-Setup'!$G$15,
IF(B203="Social-Common", 'M-Setup'!$K$15,
IF(B203="Library-Study", 'M-Setup'!$O$15,
IF(B203="External", 'M-Setup'!$S$15,
IF(B203="WC Facility",'M-Setup'!$W$15," "))))))</f>
        <v xml:space="preserve"> </v>
      </c>
      <c r="D217" s="44" t="str">
        <f>IF(B203="Teaching (Lec)", 'M-Setup'!$D$15,
IF(B203="Teaching (Lab)", 'M-Setup'!$H$15,
IF(B203="Social-Common", 'M-Setup'!$L$15,
IF(B203="Library-Study", 'M-Setup'!$P$15,
IF(B203="External", 'M-Setup'!$T$15,
IF(B203="WC Facility",'M-Setup'!$X$15," "))))))</f>
        <v xml:space="preserve"> </v>
      </c>
      <c r="E217" s="46"/>
      <c r="F217" s="59"/>
      <c r="G217" s="89"/>
      <c r="H217" s="77"/>
      <c r="I217" s="49"/>
    </row>
    <row r="218" spans="1:9" ht="25.95" hidden="1" customHeight="1" outlineLevel="1" x14ac:dyDescent="0.3">
      <c r="A218" s="118"/>
      <c r="B218" s="48" t="str">
        <f>IF(B203="Teaching (Lec)",'M-Setup'!$B$16,
IF(B203="Teaching (Lab)",'M-Setup'!$F$16,
IF(B203="Social-Common",'M-Setup'!$J$16,
IF(B203="Library-Study",'M-Setup'!$N$16,
IF(B203="External",'M-Setup'!$R$16,
IF(B203="WC Facility",'M-Setup'!$V$16," "))))))</f>
        <v xml:space="preserve"> </v>
      </c>
      <c r="C218" s="45" t="str">
        <f>IF(B203="Teaching (Lec)", 'M-Setup'!$C$16,
IF(B203="Teaching (Lab)", 'M-Setup'!$G$16,
IF(B203="Social-Common", 'M-Setup'!$K$16,
IF(B203="Library-Study", 'M-Setup'!$O$16,
IF(B203="External", 'M-Setup'!$S$16,
IF(B203="WC Facility",'M-Setup'!$W$16," "))))))</f>
        <v xml:space="preserve"> </v>
      </c>
      <c r="D218" s="44" t="str">
        <f>IF(B203="Teaching (Lec)", 'M-Setup'!$D$16,
IF(B203="Teaching (Lab)", 'M-Setup'!$H$16,
IF(B203="Social-Common", 'M-Setup'!$L$16,
IF(B203="Library-Study", 'M-Setup'!$P$16,
IF(B203="External", 'M-Setup'!$T$16,
IF(B203="WC Facility",'M-Setup'!$X$16," "))))))</f>
        <v xml:space="preserve"> </v>
      </c>
      <c r="E218" s="46"/>
      <c r="F218" s="60"/>
      <c r="G218" s="89"/>
      <c r="H218" s="77"/>
      <c r="I218" s="49"/>
    </row>
    <row r="219" spans="1:9" ht="25.95" hidden="1" customHeight="1" outlineLevel="1" x14ac:dyDescent="0.3">
      <c r="A219" s="118"/>
      <c r="B219" s="48" t="str">
        <f>IF(B203="Teaching (Lec)",'M-Setup'!$B$17,
IF(B203="Teaching (Lab)",'M-Setup'!$F$17,
IF(B203="Social-Common",'M-Setup'!$J$17,
IF(B203="Library-Study",'M-Setup'!$N$17,
IF(B203="External",'M-Setup'!$R$17,
IF(B203="WC Facility",'M-Setup'!$V$17," "))))))</f>
        <v xml:space="preserve"> </v>
      </c>
      <c r="C219" s="45" t="str">
        <f>IF(B203="Teaching (Lec)", 'M-Setup'!$C$17,
IF(B203="Teaching (Lab)", 'M-Setup'!$G$17,
IF(B203="Social-Common", 'M-Setup'!$K$17,
IF(B203="Library-Study", 'M-Setup'!$O$17,
IF(B203="External", 'M-Setup'!$S$17,
IF(B203="WC Facility",'M-Setup'!$W$17," "))))))</f>
        <v xml:space="preserve"> </v>
      </c>
      <c r="D219" s="44" t="str">
        <f>IF(B203="Teaching (Lec)", 'M-Setup'!$D$17,
IF(B203="Teaching (Lab)", 'M-Setup'!$H$17,
IF(B203="Social-Common", 'M-Setup'!$L$17,
IF(B203="Library-Study", 'M-Setup'!$P$17,
IF(B203="External", 'M-Setup'!$T$17,
IF(B203="WC Facility",'M-Setup'!$X$17," "))))))</f>
        <v xml:space="preserve"> </v>
      </c>
      <c r="E219" s="46"/>
      <c r="F219" s="60"/>
      <c r="G219" s="89"/>
      <c r="H219" s="77"/>
      <c r="I219" s="49"/>
    </row>
    <row r="220" spans="1:9" ht="25.95" hidden="1" customHeight="1" outlineLevel="1" x14ac:dyDescent="0.3">
      <c r="A220" s="118"/>
      <c r="B220" s="48" t="str">
        <f>IF(B203="Teaching (Lec)",'M-Setup'!$B$18,
IF(B203="Teaching (Lab)",'M-Setup'!$F$18,
IF(B203="Social-Common",'M-Setup'!$J$18,
IF(B203="Library-Study",'M-Setup'!$N$18,
IF(B203="External",'M-Setup'!$R$18,
IF(B203="WC Facility",'M-Setup'!$V$18," "))))))</f>
        <v xml:space="preserve"> </v>
      </c>
      <c r="C220" s="45" t="str">
        <f>IF(B203="Teaching (Lec)", 'M-Setup'!$C$18,
IF(B203="Teaching (Lab)", 'M-Setup'!$G$18,
IF(B203="Social-Common", 'M-Setup'!$K$18,
IF(B203="Library-Study", 'M-Setup'!$O$18,
IF(B203="External", 'M-Setup'!$S$18,
IF(B203="WC Facility",'M-Setup'!$W$18," "))))))</f>
        <v xml:space="preserve"> </v>
      </c>
      <c r="D220" s="44" t="str">
        <f>IF(B203="Teaching (Lec)", 'M-Setup'!$D$18,
IF(B203="Teaching (Lab)", 'M-Setup'!$H$18,
IF(B203="Social-Common", 'M-Setup'!$L$18,
IF(B203="Library-Study", 'M-Setup'!$P$18,
IF(B203="External", 'M-Setup'!$T$18,
IF(B203="WC Facility",'M-Setup'!$X$18," "))))))</f>
        <v xml:space="preserve"> </v>
      </c>
      <c r="E220" s="46"/>
      <c r="F220" s="60"/>
      <c r="G220" s="89"/>
      <c r="H220" s="77"/>
      <c r="I220" s="49"/>
    </row>
    <row r="221" spans="1:9" ht="25.95" hidden="1" customHeight="1" outlineLevel="1" x14ac:dyDescent="0.3">
      <c r="A221" s="118"/>
      <c r="B221" s="48" t="str">
        <f>IF(B203="Teaching (Lec)",'M-Setup'!$B$19,
IF(B203="Teaching (Lab)",'M-Setup'!$F$19,
IF(B203="Social-Common",'M-Setup'!$J$19,
IF(B203="Library-Study",'M-Setup'!$N$19,
IF(B203="External",'M-Setup'!$R$19,
IF(B203="WC Facility",'M-Setup'!$V$19," "))))))</f>
        <v xml:space="preserve"> </v>
      </c>
      <c r="C221" s="45" t="str">
        <f>IF(B203="Teaching (Lec)", 'M-Setup'!$C$19,
IF(B203="Teaching (Lab)", 'M-Setup'!$G$19,
IF(B203="Social-Common", 'M-Setup'!$K$19,
IF(B203="Library-Study", 'M-Setup'!$O$19,
IF(B203="External", 'M-Setup'!$S$19,
IF(B203="WC Facility",'M-Setup'!$W$19," "))))))</f>
        <v xml:space="preserve"> </v>
      </c>
      <c r="D221" s="44" t="str">
        <f>IF(B203="Teaching (Lec)", 'M-Setup'!$D$19,
IF(B203="Teaching (Lab)", 'M-Setup'!$H$19,
IF(B203="Social-Common", 'M-Setup'!$L$19,
IF(B203="Library-Study", 'M-Setup'!$P$19,
IF(B203="External", 'M-Setup'!$T$19,
IF(B203="WC Facility",'M-Setup'!$X$19," "))))))</f>
        <v xml:space="preserve"> </v>
      </c>
      <c r="E221" s="46"/>
      <c r="F221" s="60"/>
      <c r="G221" s="89"/>
      <c r="H221" s="77"/>
      <c r="I221" s="49"/>
    </row>
    <row r="222" spans="1:9" ht="26.4" hidden="1" customHeight="1" outlineLevel="1" thickBot="1" x14ac:dyDescent="0.35">
      <c r="A222" s="118"/>
      <c r="B222" s="50" t="str">
        <f>IF(B203="Teaching (Lec)",'M-Setup'!$B$20,
IF(B203="Teaching (Lab)",'M-Setup'!$F$20,
IF(B203="Social-Common",'M-Setup'!$J$20,
IF(B203="Library-Study",'M-Setup'!$N$20,
IF(B203="External",'M-Setup'!$R$20,
IF(B203="WC Facility",'M-Setup'!$V$20," "))))))</f>
        <v xml:space="preserve"> </v>
      </c>
      <c r="C222" s="51" t="str">
        <f>IF(B203="Teaching (Lec)", 'M-Setup'!$C$20,
IF(B203="Teaching (Lab)", 'M-Setup'!$G$20,
IF(B203="Social-Common", 'M-Setup'!$K$20,
IF(B203="Library-Study", 'M-Setup'!$O$20,
IF(B203="External", 'M-Setup'!$S$20,
IF(B203="WC Facility",'M-Setup'!$W$20," "))))))</f>
        <v xml:space="preserve"> </v>
      </c>
      <c r="D222" s="52" t="str">
        <f>IF(B203="Teaching (Lec)", 'M-Setup'!$D$20,
IF(B203="Teaching (Lab)", 'M-Setup'!$H$20,
IF(B203="Social-Common", 'M-Setup'!$L$20,
IF(B203="Library-Study", 'M-Setup'!$P$20,
IF(B203="External", 'M-Setup'!$T$20,
IF(B203="WC Facility",'M-Setup'!$X$20," "))))))</f>
        <v xml:space="preserve"> </v>
      </c>
      <c r="E222" s="53"/>
      <c r="F222" s="86"/>
      <c r="G222" s="90"/>
      <c r="H222" s="88"/>
      <c r="I222" s="54"/>
    </row>
    <row r="223" spans="1:9" ht="15" collapsed="1" thickBot="1" x14ac:dyDescent="0.35">
      <c r="A223" s="114">
        <v>12</v>
      </c>
      <c r="B223" s="57"/>
      <c r="C223" s="103"/>
      <c r="D223" s="61" t="str">
        <f>IF(B223="Teaching (Lec)", COUNTA(F227:F240)/14,
IF(B223="Teaching (Lab)", COUNTA(F227:F240)/14,
IF(B223="Social-Common", COUNTA(F227:F235)/9,
IF(B223="Library-Study", COUNTA(F227:F237)/11,
IF(B223="External", COUNTA(F227:F231)/5,
IF(B223="WC Facility", COUNTA(F227:F231)/10, " "))))))</f>
        <v xml:space="preserve"> </v>
      </c>
      <c r="H223" s="91">
        <f>COUNTA(I226:I242)</f>
        <v>0</v>
      </c>
    </row>
    <row r="224" spans="1:9" ht="15" hidden="1" customHeight="1" outlineLevel="1" thickBot="1" x14ac:dyDescent="0.35">
      <c r="A224" s="118"/>
      <c r="B224" s="92" t="s">
        <v>52</v>
      </c>
      <c r="C224" s="101"/>
      <c r="D224" s="104"/>
      <c r="E224" s="1"/>
      <c r="F224" s="1"/>
      <c r="G224" s="1"/>
      <c r="H224" s="93"/>
    </row>
    <row r="225" spans="1:9" ht="28.95" hidden="1" customHeight="1" outlineLevel="1" x14ac:dyDescent="0.3">
      <c r="A225" s="118"/>
      <c r="B225" s="32" t="s">
        <v>53</v>
      </c>
      <c r="C225" s="33" t="s">
        <v>54</v>
      </c>
      <c r="D225" s="102" t="s">
        <v>55</v>
      </c>
      <c r="E225" s="185" t="s">
        <v>131</v>
      </c>
      <c r="F225" s="185"/>
      <c r="G225" s="47" t="s">
        <v>57</v>
      </c>
      <c r="H225" s="87" t="s">
        <v>58</v>
      </c>
      <c r="I225" s="47" t="s">
        <v>59</v>
      </c>
    </row>
    <row r="226" spans="1:9" ht="25.95" hidden="1" customHeight="1" outlineLevel="1" x14ac:dyDescent="0.3">
      <c r="A226" s="118"/>
      <c r="B226" s="48" t="str">
        <f>IF(B223="Teaching (Lec)",'M-Setup'!$B$4,
IF(B223="Teaching (Lab)",'M-Setup'!$F$4,
IF(B223="Social-Common",'M-Setup'!$J$4,
IF(B223="Library-Study",'M-Setup'!$N$4,
IF(B223="External",'M-Setup'!$R$4,
IF(B223="WC Facility",'M-Setup'!$V$4," "))))))</f>
        <v xml:space="preserve"> </v>
      </c>
      <c r="C226" s="45" t="str">
        <f>IF(B223="Teaching (Lec)", 'M-Setup'!$C$4,
IF(B223="Teaching (Lab)", 'M-Setup'!$G$4,
IF(B223="Social-Common", 'M-Setup'!$K$4,
IF(B223="Library-Study", 'M-Setup'!$O$4,
IF(B223="External", 'M-Setup'!$S$4,
IF(B223="WC Facility",'M-Setup'!$W$4," "))))))</f>
        <v xml:space="preserve"> </v>
      </c>
      <c r="D226" s="44" t="str">
        <f>IF(B223="Teaching (Lec)", 'M-Setup'!$D$4,
IF(B223="Teaching (Lab)", 'M-Setup'!$H$4,
IF(B223="Social-Common", 'M-Setup'!$L$4,
IF(B223="Library-Study", 'M-Setup'!$P$4,
IF(B223="External", 'M-Setup'!$T$4,
IF(B223="WC Facility", 'M-Setup'!$X$4, " "))))))</f>
        <v xml:space="preserve"> </v>
      </c>
      <c r="E226" s="46"/>
      <c r="F226" s="59"/>
      <c r="G226" s="89"/>
      <c r="H226" s="77"/>
      <c r="I226" s="49"/>
    </row>
    <row r="227" spans="1:9" ht="25.95" hidden="1" customHeight="1" outlineLevel="1" x14ac:dyDescent="0.3">
      <c r="A227" s="118"/>
      <c r="B227" s="48" t="str">
        <f>IF(B223="Teaching (Lec)",'M-Setup'!$B$5,
IF(B223="Teaching (Lab)",'M-Setup'!$F$5,
IF(B223="Social-Common",'M-Setup'!$J$5,
IF(B223="Library-Study",'M-Setup'!$N$5,
IF(B223="External",'M-Setup'!$R$5,
IF(B223="WC Facility",'M-Setup'!$V$5," "))))))</f>
        <v xml:space="preserve"> </v>
      </c>
      <c r="C227" s="45" t="str">
        <f>IF(B223="Teaching (Lec)", 'M-Setup'!$C$5,
IF(B223="Teaching (Lab)", 'M-Setup'!$G$5,
IF(B223="Social-Common", 'M-Setup'!$K$5,
IF(B223="Library-Study", 'M-Setup'!$O$5,
IF(B223="External", 'M-Setup'!$S$5,
IF(B223="WC Facility",'M-Setup'!$W$5," "))))))</f>
        <v xml:space="preserve"> </v>
      </c>
      <c r="D227" s="44" t="str">
        <f>IF(B223="Teaching (Lec)", 'M-Setup'!$D$5,
IF(B223="Teaching (Lab)", 'M-Setup'!$H$5,
IF(B223="Social-Common", 'M-Setup'!$L$5,
IF(B223="Library-Study", 'M-Setup'!$P$5,
IF(B223="External", 'M-Setup'!$T$5,
IF(B223="WC Facility",'M-Setup'!$X$5," "))))))</f>
        <v xml:space="preserve"> </v>
      </c>
      <c r="E227" s="46"/>
      <c r="F227" s="59"/>
      <c r="G227" s="89"/>
      <c r="H227" s="77"/>
      <c r="I227" s="49"/>
    </row>
    <row r="228" spans="1:9" ht="25.95" hidden="1" customHeight="1" outlineLevel="1" x14ac:dyDescent="0.3">
      <c r="A228" s="118"/>
      <c r="B228" s="48" t="str">
        <f>IF(B223="Teaching (Lec)",'M-Setup'!$B$6,
IF(B223="Teaching (Lab)",'M-Setup'!$F$6,
IF(B223="Social-Common",'M-Setup'!$J$6,
IF(B223="Library-Study",'M-Setup'!$N$6,
IF(B223="External",'M-Setup'!$R$6,
IF(B223="WC Facility",'M-Setup'!$V$6," "))))))</f>
        <v xml:space="preserve"> </v>
      </c>
      <c r="C228" s="45" t="str">
        <f>IF(B223="Teaching (Lec)", 'M-Setup'!$C$6,
IF(B223="Teaching (Lab)", 'M-Setup'!$G$6,
IF(B223="Social-Common", 'M-Setup'!$K$6,
IF(B223="Library-Study", 'M-Setup'!$O$6,
IF(B223="External", 'M-Setup'!$S$6,
IF(B223="WC Facility",'M-Setup'!$W$6," "))))))</f>
        <v xml:space="preserve"> </v>
      </c>
      <c r="D228" s="44" t="str">
        <f>IF(B223="Teaching (Lec)", 'M-Setup'!$D$6,
IF(B223="Teaching (Lab)", 'M-Setup'!$H$6,
IF(B223="Social-Common", 'M-Setup'!$L$6,
IF(B223="Library-Study", 'M-Setup'!$P$6,
IF(B223="External", 'M-Setup'!$T$6,
IF(B223="WC Facility",'M-Setup'!$X$6," "))))))</f>
        <v xml:space="preserve"> </v>
      </c>
      <c r="E228" s="46"/>
      <c r="F228" s="59"/>
      <c r="G228" s="89"/>
      <c r="H228" s="77"/>
      <c r="I228" s="49"/>
    </row>
    <row r="229" spans="1:9" ht="25.95" hidden="1" customHeight="1" outlineLevel="1" x14ac:dyDescent="0.3">
      <c r="A229" s="118"/>
      <c r="B229" s="48" t="str">
        <f>IF(B223="Teaching (Lec)",'M-Setup'!$B$7,
IF(B223="Teaching (Lab)",'M-Setup'!$F$7,
IF(B223="Social-Common",'M-Setup'!$J$7,
IF(B223="Library-Study",'M-Setup'!$N$7,
IF(B223="External",'M-Setup'!$R$7,
IF(B223="WC Facility",'M-Setup'!$V$7," "))))))</f>
        <v xml:space="preserve"> </v>
      </c>
      <c r="C229" s="45" t="str">
        <f>IF(B223="Teaching (Lec)", 'M-Setup'!$C$7,
IF(B223="Teaching (Lab)", 'M-Setup'!$G$7,
IF(B223="Social-Common", 'M-Setup'!$K$7,
IF(B223="Library-Study", 'M-Setup'!$O$7,
IF(B223="External", 'M-Setup'!$S$7,
IF(B223="WC Facility",'M-Setup'!$W$7," "))))))</f>
        <v xml:space="preserve"> </v>
      </c>
      <c r="D229" s="44" t="str">
        <f>IF(B223="Teaching (Lec)", 'M-Setup'!$D$7,
IF(B223="Teaching (Lab)", 'M-Setup'!$H$7,
IF(B223="Social-Common", 'M-Setup'!$L$7,
IF(B223="Library-Study", 'M-Setup'!$P$7,
IF(B223="External", 'M-Setup'!$T$7,
IF(B223="WC Facility",'M-Setup'!$X$7," "))))))</f>
        <v xml:space="preserve"> </v>
      </c>
      <c r="E229" s="46"/>
      <c r="F229" s="59"/>
      <c r="G229" s="89"/>
      <c r="H229" s="77"/>
      <c r="I229" s="49"/>
    </row>
    <row r="230" spans="1:9" ht="25.95" hidden="1" customHeight="1" outlineLevel="1" x14ac:dyDescent="0.3">
      <c r="A230" s="118"/>
      <c r="B230" s="48" t="str">
        <f>IF(B223="Teaching (Lec)",'M-Setup'!$B$8,
IF(B223="Teaching (Lab)",'M-Setup'!$F$8,
IF(B223="Social-Common",'M-Setup'!$J$8,
IF(B223="Library-Study",'M-Setup'!$N$8,
IF(B223="External",'M-Setup'!$R$8,
IF(B223="WC Facility",'M-Setup'!$V$8," "))))))</f>
        <v xml:space="preserve"> </v>
      </c>
      <c r="C230" s="45" t="str">
        <f>IF(B223="Teaching (Lec)", 'M-Setup'!$C$8,
IF(B223="Teaching (Lab)", 'M-Setup'!$G$8,
IF(B223="Social-Common", 'M-Setup'!$K$8,
IF(B223="Library-Study", 'M-Setup'!$O$8,
IF(B223="External", 'M-Setup'!$S$8,
IF(B223="WC Facility",'M-Setup'!$W$8," "))))))</f>
        <v xml:space="preserve"> </v>
      </c>
      <c r="D230" s="44" t="str">
        <f>IF(B223="Teaching (Lec)", 'M-Setup'!$D$8,
IF(B223="Teaching (Lab)", 'M-Setup'!$H$8,
IF(B223="Social-Common", 'M-Setup'!$L$8,
IF(B223="Library-Study", 'M-Setup'!$P$8,
IF(B223="External", 'M-Setup'!$T$8,
IF(B223="WC Facility",'M-Setup'!$X$8," "))))))</f>
        <v xml:space="preserve"> </v>
      </c>
      <c r="E230" s="46"/>
      <c r="F230" s="59"/>
      <c r="G230" s="89"/>
      <c r="H230" s="77"/>
      <c r="I230" s="49"/>
    </row>
    <row r="231" spans="1:9" ht="25.95" hidden="1" customHeight="1" outlineLevel="1" x14ac:dyDescent="0.3">
      <c r="A231" s="118"/>
      <c r="B231" s="48" t="str">
        <f>IF(B223="Teaching (Lec)",'M-Setup'!$B$9,
IF(B223="Teaching (Lab)",'M-Setup'!$F$9,
IF(B223="Social-Common",'M-Setup'!$J$9,
IF(B223="Library-Study",'M-Setup'!$N$9,
IF(B223="External",'M-Setup'!$R$9,
IF(B223="WC Facility",'M-Setup'!$V$9," "))))))</f>
        <v xml:space="preserve"> </v>
      </c>
      <c r="C231" s="45" t="str">
        <f>IF(B223="Teaching (Lec)", 'M-Setup'!$C$9,
IF(B223="Teaching (Lab)", 'M-Setup'!$G$9,
IF(B223="Social-Common", 'M-Setup'!$K$9,
IF(B223="Library-Study", 'M-Setup'!$O$9,
IF(B223="External", 'M-Setup'!$S$9,
IF(B223="WC Facility",'M-Setup'!$W$9," "))))))</f>
        <v xml:space="preserve"> </v>
      </c>
      <c r="D231" s="44" t="str">
        <f>IF(B223="Teaching (Lec)", 'M-Setup'!$D$9,
IF(B223="Teaching (Lab)", 'M-Setup'!$H$9,
IF(B223="Social-Common", 'M-Setup'!$L$9,
IF(B223="Library-Study", 'M-Setup'!$P$9,
IF(B223="External", 'M-Setup'!$T$9,
IF(B223="WC Facility",'M-Setup'!$X$9," "))))))</f>
        <v xml:space="preserve"> </v>
      </c>
      <c r="E231" s="46"/>
      <c r="F231" s="59"/>
      <c r="G231" s="89"/>
      <c r="H231" s="77"/>
      <c r="I231" s="49"/>
    </row>
    <row r="232" spans="1:9" ht="25.95" hidden="1" customHeight="1" outlineLevel="1" x14ac:dyDescent="0.3">
      <c r="A232" s="118"/>
      <c r="B232" s="48" t="str">
        <f>IF(B223="Teaching (Lec)",'M-Setup'!$B$10,
IF(B223="Teaching (Lab)",'M-Setup'!$F$10,
IF(B223="Social-Common",'M-Setup'!$J$10,
IF(B223="Library-Study",'M-Setup'!$N$10,
IF(B223="External",'M-Setup'!$R$10,
IF(B223="WC Facility",'M-Setup'!$V$10," "))))))</f>
        <v xml:space="preserve"> </v>
      </c>
      <c r="C232" s="45" t="str">
        <f>IF(B223="Teaching (Lec)", 'M-Setup'!$C$10,
IF(B223="Teaching (Lab)", 'M-Setup'!$G$10,
IF(B223="Social-Common", 'M-Setup'!$K$10,
IF(B223="Library-Study", 'M-Setup'!$O$10,
IF(B223="External", 'M-Setup'!$S$10,
IF(B223="WC Facility",'M-Setup'!$W$10," "))))))</f>
        <v xml:space="preserve"> </v>
      </c>
      <c r="D232" s="44" t="str">
        <f>IF(B223="Teaching (Lec)", 'M-Setup'!$D$10,
IF(B223="Teaching (Lab)", 'M-Setup'!$H$10,
IF(B223="Social-Common", 'M-Setup'!$L$10,
IF(B223="Library-Study", 'M-Setup'!$P$10,
IF(B223="External", 'M-Setup'!$T$10,
IF(B223="WC Facility",'M-Setup'!$X$10," "))))))</f>
        <v xml:space="preserve"> </v>
      </c>
      <c r="E232" s="46"/>
      <c r="F232" s="59"/>
      <c r="G232" s="89"/>
      <c r="H232" s="77"/>
      <c r="I232" s="49"/>
    </row>
    <row r="233" spans="1:9" ht="25.95" hidden="1" customHeight="1" outlineLevel="1" x14ac:dyDescent="0.3">
      <c r="A233" s="118"/>
      <c r="B233" s="48" t="str">
        <f>IF(B223="Teaching (Lec)",'M-Setup'!$B$11,
IF(B223="Teaching (Lab)",'M-Setup'!$F$11,
IF(B223="Social-Common",'M-Setup'!$J$11,
IF(B223="Library-Study",'M-Setup'!$N$11,
IF(B223="External",'M-Setup'!$R$11,
IF(B223="WC Facility",'M-Setup'!$V$11," "))))))</f>
        <v xml:space="preserve"> </v>
      </c>
      <c r="C233" s="45" t="str">
        <f>IF(B223="Teaching (Lec)", 'M-Setup'!$C$11,
IF(B223="Teaching (Lab)", 'M-Setup'!$G$11,
IF(B223="Social-Common", 'M-Setup'!$K$11,
IF(B223="Library-Study", 'M-Setup'!$O$11,
IF(B223="External", 'M-Setup'!$S$11,
IF(B223="WC Facility",'M-Setup'!$W$11," "))))))</f>
        <v xml:space="preserve"> </v>
      </c>
      <c r="D233" s="44" t="str">
        <f>IF(B223="Teaching (Lec)", 'M-Setup'!$D$11,
IF(B223="Teaching (Lab)", 'M-Setup'!$H$11,
IF(B223="Social-Common", 'M-Setup'!$L$11,
IF(B223="Library-Study", 'M-Setup'!$P$11,
IF(B223="External", 'M-Setup'!$T$11,
IF(B223="WC Facility",'M-Setup'!$X$11," "))))))</f>
        <v xml:space="preserve"> </v>
      </c>
      <c r="E233" s="46"/>
      <c r="F233" s="59"/>
      <c r="G233" s="89"/>
      <c r="H233" s="77"/>
      <c r="I233" s="49"/>
    </row>
    <row r="234" spans="1:9" ht="25.95" hidden="1" customHeight="1" outlineLevel="1" x14ac:dyDescent="0.3">
      <c r="A234" s="118"/>
      <c r="B234" s="48" t="str">
        <f>IF(B223="Teaching (Lec)",'M-Setup'!$B$12,
IF(B223="Teaching (Lab)",'M-Setup'!$F$12,
IF(B223="Social-Common",'M-Setup'!$J$12,
IF(B223="Library-Study",'M-Setup'!$N$12,
IF(B223="External",'M-Setup'!$R$12,
IF(B223="WC Facility",'M-Setup'!$V$12," "))))))</f>
        <v xml:space="preserve"> </v>
      </c>
      <c r="C234" s="45" t="str">
        <f>IF(B223="Teaching (Lec)", 'M-Setup'!$C$12,
IF(B223="Teaching (Lab)", 'M-Setup'!$G$12,
IF(B223="Social-Common", 'M-Setup'!$K$12,
IF(B223="Library-Study", 'M-Setup'!$O$12,
IF(B223="External", 'M-Setup'!$S$12,
IF(B223="WC Facility",'M-Setup'!$W$12," "))))))</f>
        <v xml:space="preserve"> </v>
      </c>
      <c r="D234" s="44" t="str">
        <f>IF(B223="Teaching (Lec)", 'M-Setup'!$D$12,
IF(B223="Teaching (Lab)", 'M-Setup'!$H$12,
IF(B223="Social-Common", 'M-Setup'!$L$12,
IF(B223="Library-Study", 'M-Setup'!$P$12,
IF(B223="External", 'M-Setup'!$T$12,
IF(B223="WC Facility",'M-Setup'!$X$12," "))))))</f>
        <v xml:space="preserve"> </v>
      </c>
      <c r="E234" s="46"/>
      <c r="F234" s="59"/>
      <c r="G234" s="89"/>
      <c r="H234" s="77"/>
      <c r="I234" s="49"/>
    </row>
    <row r="235" spans="1:9" ht="25.95" hidden="1" customHeight="1" outlineLevel="1" x14ac:dyDescent="0.3">
      <c r="A235" s="118"/>
      <c r="B235" s="48" t="str">
        <f>IF(B223="Teaching (Lec)",'M-Setup'!$B$13,
IF(B223="Teaching (Lab)",'M-Setup'!$F$13,
IF(B223="Social-Common",'M-Setup'!$J$13,
IF(B223="Library-Study",'M-Setup'!$N$13,
IF(B223="External",'M-Setup'!$R$13,
IF(B223="WC Facility",'M-Setup'!$V$13," "))))))</f>
        <v xml:space="preserve"> </v>
      </c>
      <c r="C235" s="45" t="str">
        <f>IF(B223="Teaching (Lec)", 'M-Setup'!$C$13,
IF(B223="Teaching (Lab)", 'M-Setup'!$G$13,
IF(B223="Social-Common", 'M-Setup'!$K$13,
IF(B223="Library-Study", 'M-Setup'!$O$13,
IF(B223="External", 'M-Setup'!$S$13,
IF(B223="WC Facility",'M-Setup'!$W$13," "))))))</f>
        <v xml:space="preserve"> </v>
      </c>
      <c r="D235" s="44" t="str">
        <f>IF(B223="Teaching (Lec)", 'M-Setup'!$D$13,
IF(B223="Teaching (Lab)", 'M-Setup'!$H$13,
IF(B223="Social-Common", 'M-Setup'!$L$13,
IF(B223="Library-Study", 'M-Setup'!$P$13,
IF(B223="External", 'M-Setup'!$T$13,
IF(B223="WC Facility",'M-Setup'!$X$13," "))))))</f>
        <v xml:space="preserve"> </v>
      </c>
      <c r="E235" s="46"/>
      <c r="F235" s="59"/>
      <c r="G235" s="89"/>
      <c r="H235" s="77"/>
      <c r="I235" s="49"/>
    </row>
    <row r="236" spans="1:9" ht="25.95" hidden="1" customHeight="1" outlineLevel="1" x14ac:dyDescent="0.3">
      <c r="A236" s="118"/>
      <c r="B236" s="48" t="str">
        <f>IF(B223="Teaching (Lec)",'M-Setup'!$B$14,
IF(B223="Teaching (Lab)",'M-Setup'!$F$14,
IF(B223="Social-Common",'M-Setup'!$J$14,
IF(B223="Library-Study",'M-Setup'!$N$14,
IF(B223="External",'M-Setup'!$R$14,
IF(B223="WC Facility",'M-Setup'!$V$14," "))))))</f>
        <v xml:space="preserve"> </v>
      </c>
      <c r="C236" s="45" t="str">
        <f>IF(B223="Teaching (Lec)", 'M-Setup'!$C$14,
IF(B223="Teaching (Lab)", 'M-Setup'!$G$14,
IF(B223="Social-Common", 'M-Setup'!$K$14,
IF(B223="Library-Study", 'M-Setup'!$O$14,
IF(B223="External", 'M-Setup'!$S$14,
IF(B223="WC Facility",'M-Setup'!$W$14," "))))))</f>
        <v xml:space="preserve"> </v>
      </c>
      <c r="D236" s="44" t="str">
        <f>IF(B223="Teaching (Lec)", 'M-Setup'!$D$14,
IF(B223="Teaching (Lab)", 'M-Setup'!$H$14,
IF(B223="Social-Common", 'M-Setup'!$L$14,
IF(B223="Library-Study", 'M-Setup'!$P$14,
IF(B223="External", 'M-Setup'!$T$14,
IF(B223="WC Facility",'M-Setup'!$X$14," "))))))</f>
        <v xml:space="preserve"> </v>
      </c>
      <c r="E236" s="46"/>
      <c r="F236" s="59"/>
      <c r="G236" s="89"/>
      <c r="H236" s="77"/>
      <c r="I236" s="49"/>
    </row>
    <row r="237" spans="1:9" ht="25.95" hidden="1" customHeight="1" outlineLevel="1" x14ac:dyDescent="0.3">
      <c r="A237" s="118"/>
      <c r="B237" s="48" t="str">
        <f>IF(B223="Teaching (Lec)",'M-Setup'!$B$15,
IF(B223="Teaching (Lab)",'M-Setup'!$F$15,
IF(B223="Social-Common",'M-Setup'!$J$15,
IF(B223="Library-Study",'M-Setup'!$N$15,
IF(B223="External",'M-Setup'!$R$15,
IF(B223="WC Facility",'M-Setup'!$V$15," "))))))</f>
        <v xml:space="preserve"> </v>
      </c>
      <c r="C237" s="45" t="str">
        <f>IF(B223="Teaching (Lec)", 'M-Setup'!$C$15,
IF(B223="Teaching (Lab)", 'M-Setup'!$G$15,
IF(B223="Social-Common", 'M-Setup'!$K$15,
IF(B223="Library-Study", 'M-Setup'!$O$15,
IF(B223="External", 'M-Setup'!$S$15,
IF(B223="WC Facility",'M-Setup'!$W$15," "))))))</f>
        <v xml:space="preserve"> </v>
      </c>
      <c r="D237" s="44" t="str">
        <f>IF(B223="Teaching (Lec)", 'M-Setup'!$D$15,
IF(B223="Teaching (Lab)", 'M-Setup'!$H$15,
IF(B223="Social-Common", 'M-Setup'!$L$15,
IF(B223="Library-Study", 'M-Setup'!$P$15,
IF(B223="External", 'M-Setup'!$T$15,
IF(B223="WC Facility",'M-Setup'!$X$15," "))))))</f>
        <v xml:space="preserve"> </v>
      </c>
      <c r="E237" s="46"/>
      <c r="F237" s="59"/>
      <c r="G237" s="89"/>
      <c r="H237" s="77"/>
      <c r="I237" s="49"/>
    </row>
    <row r="238" spans="1:9" ht="25.95" hidden="1" customHeight="1" outlineLevel="1" x14ac:dyDescent="0.3">
      <c r="A238" s="118"/>
      <c r="B238" s="48" t="str">
        <f>IF(B223="Teaching (Lec)",'M-Setup'!$B$16,
IF(B223="Teaching (Lab)",'M-Setup'!$F$16,
IF(B223="Social-Common",'M-Setup'!$J$16,
IF(B223="Library-Study",'M-Setup'!$N$16,
IF(B223="External",'M-Setup'!$R$16,
IF(B223="WC Facility",'M-Setup'!$V$16," "))))))</f>
        <v xml:space="preserve"> </v>
      </c>
      <c r="C238" s="45" t="str">
        <f>IF(B223="Teaching (Lec)", 'M-Setup'!$C$16,
IF(B223="Teaching (Lab)", 'M-Setup'!$G$16,
IF(B223="Social-Common", 'M-Setup'!$K$16,
IF(B223="Library-Study", 'M-Setup'!$O$16,
IF(B223="External", 'M-Setup'!$S$16,
IF(B223="WC Facility",'M-Setup'!$W$16," "))))))</f>
        <v xml:space="preserve"> </v>
      </c>
      <c r="D238" s="44" t="str">
        <f>IF(B223="Teaching (Lec)", 'M-Setup'!$D$16,
IF(B223="Teaching (Lab)", 'M-Setup'!$H$16,
IF(B223="Social-Common", 'M-Setup'!$L$16,
IF(B223="Library-Study", 'M-Setup'!$P$16,
IF(B223="External", 'M-Setup'!$T$16,
IF(B223="WC Facility",'M-Setup'!$X$16," "))))))</f>
        <v xml:space="preserve"> </v>
      </c>
      <c r="E238" s="46"/>
      <c r="F238" s="60"/>
      <c r="G238" s="89"/>
      <c r="H238" s="77"/>
      <c r="I238" s="49"/>
    </row>
    <row r="239" spans="1:9" ht="25.95" hidden="1" customHeight="1" outlineLevel="1" x14ac:dyDescent="0.3">
      <c r="A239" s="118"/>
      <c r="B239" s="48" t="str">
        <f>IF(B223="Teaching (Lec)",'M-Setup'!$B$17,
IF(B223="Teaching (Lab)",'M-Setup'!$F$17,
IF(B223="Social-Common",'M-Setup'!$J$17,
IF(B223="Library-Study",'M-Setup'!$N$17,
IF(B223="External",'M-Setup'!$R$17,
IF(B223="WC Facility",'M-Setup'!$V$17," "))))))</f>
        <v xml:space="preserve"> </v>
      </c>
      <c r="C239" s="45" t="str">
        <f>IF(B223="Teaching (Lec)", 'M-Setup'!$C$17,
IF(B223="Teaching (Lab)", 'M-Setup'!$G$17,
IF(B223="Social-Common", 'M-Setup'!$K$17,
IF(B223="Library-Study", 'M-Setup'!$O$17,
IF(B223="External", 'M-Setup'!$S$17,
IF(B223="WC Facility",'M-Setup'!$W$17," "))))))</f>
        <v xml:space="preserve"> </v>
      </c>
      <c r="D239" s="44" t="str">
        <f>IF(B223="Teaching (Lec)", 'M-Setup'!$D$17,
IF(B223="Teaching (Lab)", 'M-Setup'!$H$17,
IF(B223="Social-Common", 'M-Setup'!$L$17,
IF(B223="Library-Study", 'M-Setup'!$P$17,
IF(B223="External", 'M-Setup'!$T$17,
IF(B223="WC Facility",'M-Setup'!$X$17," "))))))</f>
        <v xml:space="preserve"> </v>
      </c>
      <c r="E239" s="46"/>
      <c r="F239" s="60"/>
      <c r="G239" s="89"/>
      <c r="H239" s="77"/>
      <c r="I239" s="49"/>
    </row>
    <row r="240" spans="1:9" ht="25.95" hidden="1" customHeight="1" outlineLevel="1" x14ac:dyDescent="0.3">
      <c r="A240" s="118"/>
      <c r="B240" s="48" t="str">
        <f>IF(B223="Teaching (Lec)",'M-Setup'!$B$18,
IF(B223="Teaching (Lab)",'M-Setup'!$F$18,
IF(B223="Social-Common",'M-Setup'!$J$18,
IF(B223="Library-Study",'M-Setup'!$N$18,
IF(B223="External",'M-Setup'!$R$18,
IF(B223="WC Facility",'M-Setup'!$V$18," "))))))</f>
        <v xml:space="preserve"> </v>
      </c>
      <c r="C240" s="45" t="str">
        <f>IF(B223="Teaching (Lec)", 'M-Setup'!$C$18,
IF(B223="Teaching (Lab)", 'M-Setup'!$G$18,
IF(B223="Social-Common", 'M-Setup'!$K$18,
IF(B223="Library-Study", 'M-Setup'!$O$18,
IF(B223="External", 'M-Setup'!$S$18,
IF(B223="WC Facility",'M-Setup'!$W$18," "))))))</f>
        <v xml:space="preserve"> </v>
      </c>
      <c r="D240" s="44" t="str">
        <f>IF(B223="Teaching (Lec)", 'M-Setup'!$D$18,
IF(B223="Teaching (Lab)", 'M-Setup'!$H$18,
IF(B223="Social-Common", 'M-Setup'!$L$18,
IF(B223="Library-Study", 'M-Setup'!$P$18,
IF(B223="External", 'M-Setup'!$T$18,
IF(B223="WC Facility",'M-Setup'!$X$18," "))))))</f>
        <v xml:space="preserve"> </v>
      </c>
      <c r="E240" s="46"/>
      <c r="F240" s="60"/>
      <c r="G240" s="89"/>
      <c r="H240" s="77"/>
      <c r="I240" s="49"/>
    </row>
    <row r="241" spans="1:9" ht="25.95" hidden="1" customHeight="1" outlineLevel="1" x14ac:dyDescent="0.3">
      <c r="A241" s="118"/>
      <c r="B241" s="48" t="str">
        <f>IF(B223="Teaching (Lec)",'M-Setup'!$B$19,
IF(B223="Teaching (Lab)",'M-Setup'!$F$19,
IF(B223="Social-Common",'M-Setup'!$J$19,
IF(B223="Library-Study",'M-Setup'!$N$19,
IF(B223="External",'M-Setup'!$R$19,
IF(B223="WC Facility",'M-Setup'!$V$19," "))))))</f>
        <v xml:space="preserve"> </v>
      </c>
      <c r="C241" s="45" t="str">
        <f>IF(B223="Teaching (Lec)", 'M-Setup'!$C$19,
IF(B223="Teaching (Lab)", 'M-Setup'!$G$19,
IF(B223="Social-Common", 'M-Setup'!$K$19,
IF(B223="Library-Study", 'M-Setup'!$O$19,
IF(B223="External", 'M-Setup'!$S$19,
IF(B223="WC Facility",'M-Setup'!$W$19," "))))))</f>
        <v xml:space="preserve"> </v>
      </c>
      <c r="D241" s="44" t="str">
        <f>IF(B223="Teaching (Lec)", 'M-Setup'!$D$19,
IF(B223="Teaching (Lab)", 'M-Setup'!$H$19,
IF(B223="Social-Common", 'M-Setup'!$L$19,
IF(B223="Library-Study", 'M-Setup'!$P$19,
IF(B223="External", 'M-Setup'!$T$19,
IF(B223="WC Facility",'M-Setup'!$X$19," "))))))</f>
        <v xml:space="preserve"> </v>
      </c>
      <c r="E241" s="46"/>
      <c r="F241" s="60"/>
      <c r="G241" s="89"/>
      <c r="H241" s="77"/>
      <c r="I241" s="49"/>
    </row>
    <row r="242" spans="1:9" ht="26.4" hidden="1" customHeight="1" outlineLevel="1" thickBot="1" x14ac:dyDescent="0.35">
      <c r="A242" s="118"/>
      <c r="B242" s="50" t="str">
        <f>IF(B223="Teaching (Lec)",'M-Setup'!$B$20,
IF(B223="Teaching (Lab)",'M-Setup'!$F$20,
IF(B223="Social-Common",'M-Setup'!$J$20,
IF(B223="Library-Study",'M-Setup'!$N$20,
IF(B223="External",'M-Setup'!$R$20,
IF(B223="WC Facility",'M-Setup'!$V$20," "))))))</f>
        <v xml:space="preserve"> </v>
      </c>
      <c r="C242" s="51" t="str">
        <f>IF(B223="Teaching (Lec)", 'M-Setup'!$C$20,
IF(B223="Teaching (Lab)", 'M-Setup'!$G$20,
IF(B223="Social-Common", 'M-Setup'!$K$20,
IF(B223="Library-Study", 'M-Setup'!$O$20,
IF(B223="External", 'M-Setup'!$S$20,
IF(B223="WC Facility",'M-Setup'!$W$20," "))))))</f>
        <v xml:space="preserve"> </v>
      </c>
      <c r="D242" s="52" t="str">
        <f>IF(B223="Teaching (Lec)", 'M-Setup'!$D$20,
IF(B223="Teaching (Lab)", 'M-Setup'!$H$20,
IF(B223="Social-Common", 'M-Setup'!$L$20,
IF(B223="Library-Study", 'M-Setup'!$P$20,
IF(B223="External", 'M-Setup'!$T$20,
IF(B223="WC Facility",'M-Setup'!$X$20," "))))))</f>
        <v xml:space="preserve"> </v>
      </c>
      <c r="E242" s="53"/>
      <c r="F242" s="86"/>
      <c r="G242" s="90"/>
      <c r="H242" s="88"/>
      <c r="I242" s="54"/>
    </row>
    <row r="243" spans="1:9" ht="15" collapsed="1" thickBot="1" x14ac:dyDescent="0.35">
      <c r="A243" s="114">
        <v>13</v>
      </c>
      <c r="B243" s="57"/>
      <c r="C243" s="103"/>
      <c r="D243" s="61" t="str">
        <f>IF(B243="Teaching (Lec)", COUNTA(F247:F260)/14,
IF(B243="Teaching (Lab)", COUNTA(F247:F260)/14,
IF(B243="Social-Common", COUNTA(F247:F255)/9,
IF(B243="Library-Study", COUNTA(F247:F257)/11,
IF(B243="External", COUNTA(F247:F251)/5,
IF(B243="WC Facility", COUNTA(F247:F251)/10, " "))))))</f>
        <v xml:space="preserve"> </v>
      </c>
      <c r="H243" s="91">
        <f>COUNTA(I246:I262)</f>
        <v>0</v>
      </c>
    </row>
    <row r="244" spans="1:9" ht="15" hidden="1" customHeight="1" outlineLevel="1" thickBot="1" x14ac:dyDescent="0.35">
      <c r="A244" s="118"/>
      <c r="B244" s="92" t="s">
        <v>52</v>
      </c>
      <c r="C244" s="101"/>
      <c r="D244" s="104"/>
      <c r="E244" s="1"/>
      <c r="F244" s="1"/>
      <c r="G244" s="1"/>
      <c r="H244" s="93"/>
    </row>
    <row r="245" spans="1:9" ht="28.95" hidden="1" customHeight="1" outlineLevel="1" x14ac:dyDescent="0.3">
      <c r="A245" s="118"/>
      <c r="B245" s="32" t="s">
        <v>53</v>
      </c>
      <c r="C245" s="33" t="s">
        <v>54</v>
      </c>
      <c r="D245" s="102" t="s">
        <v>55</v>
      </c>
      <c r="E245" s="185" t="s">
        <v>131</v>
      </c>
      <c r="F245" s="185"/>
      <c r="G245" s="47" t="s">
        <v>57</v>
      </c>
      <c r="H245" s="87" t="s">
        <v>58</v>
      </c>
      <c r="I245" s="47" t="s">
        <v>59</v>
      </c>
    </row>
    <row r="246" spans="1:9" ht="25.95" hidden="1" customHeight="1" outlineLevel="1" x14ac:dyDescent="0.3">
      <c r="A246" s="118"/>
      <c r="B246" s="48" t="str">
        <f>IF(B243="Teaching (Lec)",'M-Setup'!$B$4,
IF(B243="Teaching (Lab)",'M-Setup'!$F$4,
IF(B243="Social-Common",'M-Setup'!$J$4,
IF(B243="Library-Study",'M-Setup'!$N$4,
IF(B243="External",'M-Setup'!$R$4,
IF(B243="WC Facility",'M-Setup'!$V$4," "))))))</f>
        <v xml:space="preserve"> </v>
      </c>
      <c r="C246" s="45" t="str">
        <f>IF(B243="Teaching (Lec)", 'M-Setup'!$C$4,
IF(B243="Teaching (Lab)", 'M-Setup'!$G$4,
IF(B243="Social-Common", 'M-Setup'!$K$4,
IF(B243="Library-Study", 'M-Setup'!$O$4,
IF(B243="External", 'M-Setup'!$S$4,
IF(B243="WC Facility",'M-Setup'!$W$4," "))))))</f>
        <v xml:space="preserve"> </v>
      </c>
      <c r="D246" s="44" t="str">
        <f>IF(B243="Teaching (Lec)", 'M-Setup'!$D$4,
IF(B243="Teaching (Lab)", 'M-Setup'!$H$4,
IF(B243="Social-Common", 'M-Setup'!$L$4,
IF(B243="Library-Study", 'M-Setup'!$P$4,
IF(B243="External", 'M-Setup'!$T$4,
IF(B243="WC Facility", 'M-Setup'!$X$4, " "))))))</f>
        <v xml:space="preserve"> </v>
      </c>
      <c r="E246" s="46"/>
      <c r="F246" s="59"/>
      <c r="G246" s="89"/>
      <c r="H246" s="77"/>
      <c r="I246" s="49"/>
    </row>
    <row r="247" spans="1:9" ht="25.95" hidden="1" customHeight="1" outlineLevel="1" x14ac:dyDescent="0.3">
      <c r="A247" s="118"/>
      <c r="B247" s="48" t="str">
        <f>IF(B243="Teaching (Lec)",'M-Setup'!$B$5,
IF(B243="Teaching (Lab)",'M-Setup'!$F$5,
IF(B243="Social-Common",'M-Setup'!$J$5,
IF(B243="Library-Study",'M-Setup'!$N$5,
IF(B243="External",'M-Setup'!$R$5,
IF(B243="WC Facility",'M-Setup'!$V$5," "))))))</f>
        <v xml:space="preserve"> </v>
      </c>
      <c r="C247" s="45" t="str">
        <f>IF(B243="Teaching (Lec)", 'M-Setup'!$C$5,
IF(B243="Teaching (Lab)", 'M-Setup'!$G$5,
IF(B243="Social-Common", 'M-Setup'!$K$5,
IF(B243="Library-Study", 'M-Setup'!$O$5,
IF(B243="External", 'M-Setup'!$S$5,
IF(B243="WC Facility",'M-Setup'!$W$5," "))))))</f>
        <v xml:space="preserve"> </v>
      </c>
      <c r="D247" s="44" t="str">
        <f>IF(B243="Teaching (Lec)", 'M-Setup'!$D$5,
IF(B243="Teaching (Lab)", 'M-Setup'!$H$5,
IF(B243="Social-Common", 'M-Setup'!$L$5,
IF(B243="Library-Study", 'M-Setup'!$P$5,
IF(B243="External", 'M-Setup'!$T$5,
IF(B243="WC Facility",'M-Setup'!$X$5," "))))))</f>
        <v xml:space="preserve"> </v>
      </c>
      <c r="E247" s="46"/>
      <c r="F247" s="59"/>
      <c r="G247" s="89"/>
      <c r="H247" s="77"/>
      <c r="I247" s="49"/>
    </row>
    <row r="248" spans="1:9" ht="25.95" hidden="1" customHeight="1" outlineLevel="1" x14ac:dyDescent="0.3">
      <c r="A248" s="118"/>
      <c r="B248" s="48" t="str">
        <f>IF(B243="Teaching (Lec)",'M-Setup'!$B$6,
IF(B243="Teaching (Lab)",'M-Setup'!$F$6,
IF(B243="Social-Common",'M-Setup'!$J$6,
IF(B243="Library-Study",'M-Setup'!$N$6,
IF(B243="External",'M-Setup'!$R$6,
IF(B243="WC Facility",'M-Setup'!$V$6," "))))))</f>
        <v xml:space="preserve"> </v>
      </c>
      <c r="C248" s="45" t="str">
        <f>IF(B243="Teaching (Lec)", 'M-Setup'!$C$6,
IF(B243="Teaching (Lab)", 'M-Setup'!$G$6,
IF(B243="Social-Common", 'M-Setup'!$K$6,
IF(B243="Library-Study", 'M-Setup'!$O$6,
IF(B243="External", 'M-Setup'!$S$6,
IF(B243="WC Facility",'M-Setup'!$W$6," "))))))</f>
        <v xml:space="preserve"> </v>
      </c>
      <c r="D248" s="44" t="str">
        <f>IF(B243="Teaching (Lec)", 'M-Setup'!$D$6,
IF(B243="Teaching (Lab)", 'M-Setup'!$H$6,
IF(B243="Social-Common", 'M-Setup'!$L$6,
IF(B243="Library-Study", 'M-Setup'!$P$6,
IF(B243="External", 'M-Setup'!$T$6,
IF(B243="WC Facility",'M-Setup'!$X$6," "))))))</f>
        <v xml:space="preserve"> </v>
      </c>
      <c r="E248" s="46"/>
      <c r="F248" s="59"/>
      <c r="G248" s="89"/>
      <c r="H248" s="77"/>
      <c r="I248" s="49"/>
    </row>
    <row r="249" spans="1:9" ht="25.95" hidden="1" customHeight="1" outlineLevel="1" x14ac:dyDescent="0.3">
      <c r="A249" s="118"/>
      <c r="B249" s="48" t="str">
        <f>IF(B243="Teaching (Lec)",'M-Setup'!$B$7,
IF(B243="Teaching (Lab)",'M-Setup'!$F$7,
IF(B243="Social-Common",'M-Setup'!$J$7,
IF(B243="Library-Study",'M-Setup'!$N$7,
IF(B243="External",'M-Setup'!$R$7,
IF(B243="WC Facility",'M-Setup'!$V$7," "))))))</f>
        <v xml:space="preserve"> </v>
      </c>
      <c r="C249" s="45" t="str">
        <f>IF(B243="Teaching (Lec)", 'M-Setup'!$C$7,
IF(B243="Teaching (Lab)", 'M-Setup'!$G$7,
IF(B243="Social-Common", 'M-Setup'!$K$7,
IF(B243="Library-Study", 'M-Setup'!$O$7,
IF(B243="External", 'M-Setup'!$S$7,
IF(B243="WC Facility",'M-Setup'!$W$7," "))))))</f>
        <v xml:space="preserve"> </v>
      </c>
      <c r="D249" s="44" t="str">
        <f>IF(B243="Teaching (Lec)", 'M-Setup'!$D$7,
IF(B243="Teaching (Lab)", 'M-Setup'!$H$7,
IF(B243="Social-Common", 'M-Setup'!$L$7,
IF(B243="Library-Study", 'M-Setup'!$P$7,
IF(B243="External", 'M-Setup'!$T$7,
IF(B243="WC Facility",'M-Setup'!$X$7," "))))))</f>
        <v xml:space="preserve"> </v>
      </c>
      <c r="E249" s="46"/>
      <c r="F249" s="59"/>
      <c r="G249" s="89"/>
      <c r="H249" s="77"/>
      <c r="I249" s="49"/>
    </row>
    <row r="250" spans="1:9" ht="25.95" hidden="1" customHeight="1" outlineLevel="1" x14ac:dyDescent="0.3">
      <c r="A250" s="118"/>
      <c r="B250" s="48" t="str">
        <f>IF(B243="Teaching (Lec)",'M-Setup'!$B$8,
IF(B243="Teaching (Lab)",'M-Setup'!$F$8,
IF(B243="Social-Common",'M-Setup'!$J$8,
IF(B243="Library-Study",'M-Setup'!$N$8,
IF(B243="External",'M-Setup'!$R$8,
IF(B243="WC Facility",'M-Setup'!$V$8," "))))))</f>
        <v xml:space="preserve"> </v>
      </c>
      <c r="C250" s="45" t="str">
        <f>IF(B243="Teaching (Lec)", 'M-Setup'!$C$8,
IF(B243="Teaching (Lab)", 'M-Setup'!$G$8,
IF(B243="Social-Common", 'M-Setup'!$K$8,
IF(B243="Library-Study", 'M-Setup'!$O$8,
IF(B243="External", 'M-Setup'!$S$8,
IF(B243="WC Facility",'M-Setup'!$W$8," "))))))</f>
        <v xml:space="preserve"> </v>
      </c>
      <c r="D250" s="44" t="str">
        <f>IF(B243="Teaching (Lec)", 'M-Setup'!$D$8,
IF(B243="Teaching (Lab)", 'M-Setup'!$H$8,
IF(B243="Social-Common", 'M-Setup'!$L$8,
IF(B243="Library-Study", 'M-Setup'!$P$8,
IF(B243="External", 'M-Setup'!$T$8,
IF(B243="WC Facility",'M-Setup'!$X$8," "))))))</f>
        <v xml:space="preserve"> </v>
      </c>
      <c r="E250" s="46"/>
      <c r="F250" s="59"/>
      <c r="G250" s="89"/>
      <c r="H250" s="77"/>
      <c r="I250" s="49"/>
    </row>
    <row r="251" spans="1:9" ht="25.95" hidden="1" customHeight="1" outlineLevel="1" x14ac:dyDescent="0.3">
      <c r="A251" s="118"/>
      <c r="B251" s="48" t="str">
        <f>IF(B243="Teaching (Lec)",'M-Setup'!$B$9,
IF(B243="Teaching (Lab)",'M-Setup'!$F$9,
IF(B243="Social-Common",'M-Setup'!$J$9,
IF(B243="Library-Study",'M-Setup'!$N$9,
IF(B243="External",'M-Setup'!$R$9,
IF(B243="WC Facility",'M-Setup'!$V$9," "))))))</f>
        <v xml:space="preserve"> </v>
      </c>
      <c r="C251" s="45" t="str">
        <f>IF(B243="Teaching (Lec)", 'M-Setup'!$C$9,
IF(B243="Teaching (Lab)", 'M-Setup'!$G$9,
IF(B243="Social-Common", 'M-Setup'!$K$9,
IF(B243="Library-Study", 'M-Setup'!$O$9,
IF(B243="External", 'M-Setup'!$S$9,
IF(B243="WC Facility",'M-Setup'!$W$9," "))))))</f>
        <v xml:space="preserve"> </v>
      </c>
      <c r="D251" s="44" t="str">
        <f>IF(B243="Teaching (Lec)", 'M-Setup'!$D$9,
IF(B243="Teaching (Lab)", 'M-Setup'!$H$9,
IF(B243="Social-Common", 'M-Setup'!$L$9,
IF(B243="Library-Study", 'M-Setup'!$P$9,
IF(B243="External", 'M-Setup'!$T$9,
IF(B243="WC Facility",'M-Setup'!$X$9," "))))))</f>
        <v xml:space="preserve"> </v>
      </c>
      <c r="E251" s="46"/>
      <c r="F251" s="59"/>
      <c r="G251" s="89"/>
      <c r="H251" s="77"/>
      <c r="I251" s="49"/>
    </row>
    <row r="252" spans="1:9" ht="25.95" hidden="1" customHeight="1" outlineLevel="1" x14ac:dyDescent="0.3">
      <c r="A252" s="118"/>
      <c r="B252" s="48" t="str">
        <f>IF(B243="Teaching (Lec)",'M-Setup'!$B$10,
IF(B243="Teaching (Lab)",'M-Setup'!$F$10,
IF(B243="Social-Common",'M-Setup'!$J$10,
IF(B243="Library-Study",'M-Setup'!$N$10,
IF(B243="External",'M-Setup'!$R$10,
IF(B243="WC Facility",'M-Setup'!$V$10," "))))))</f>
        <v xml:space="preserve"> </v>
      </c>
      <c r="C252" s="45" t="str">
        <f>IF(B243="Teaching (Lec)", 'M-Setup'!$C$10,
IF(B243="Teaching (Lab)", 'M-Setup'!$G$10,
IF(B243="Social-Common", 'M-Setup'!$K$10,
IF(B243="Library-Study", 'M-Setup'!$O$10,
IF(B243="External", 'M-Setup'!$S$10,
IF(B243="WC Facility",'M-Setup'!$W$10," "))))))</f>
        <v xml:space="preserve"> </v>
      </c>
      <c r="D252" s="44" t="str">
        <f>IF(B243="Teaching (Lec)", 'M-Setup'!$D$10,
IF(B243="Teaching (Lab)", 'M-Setup'!$H$10,
IF(B243="Social-Common", 'M-Setup'!$L$10,
IF(B243="Library-Study", 'M-Setup'!$P$10,
IF(B243="External", 'M-Setup'!$T$10,
IF(B243="WC Facility",'M-Setup'!$X$10," "))))))</f>
        <v xml:space="preserve"> </v>
      </c>
      <c r="E252" s="46"/>
      <c r="F252" s="59"/>
      <c r="G252" s="89"/>
      <c r="H252" s="77"/>
      <c r="I252" s="49"/>
    </row>
    <row r="253" spans="1:9" ht="25.95" hidden="1" customHeight="1" outlineLevel="1" x14ac:dyDescent="0.3">
      <c r="A253" s="118"/>
      <c r="B253" s="48" t="str">
        <f>IF(B243="Teaching (Lec)",'M-Setup'!$B$11,
IF(B243="Teaching (Lab)",'M-Setup'!$F$11,
IF(B243="Social-Common",'M-Setup'!$J$11,
IF(B243="Library-Study",'M-Setup'!$N$11,
IF(B243="External",'M-Setup'!$R$11,
IF(B243="WC Facility",'M-Setup'!$V$11," "))))))</f>
        <v xml:space="preserve"> </v>
      </c>
      <c r="C253" s="45" t="str">
        <f>IF(B243="Teaching (Lec)", 'M-Setup'!$C$11,
IF(B243="Teaching (Lab)", 'M-Setup'!$G$11,
IF(B243="Social-Common", 'M-Setup'!$K$11,
IF(B243="Library-Study", 'M-Setup'!$O$11,
IF(B243="External", 'M-Setup'!$S$11,
IF(B243="WC Facility",'M-Setup'!$W$11," "))))))</f>
        <v xml:space="preserve"> </v>
      </c>
      <c r="D253" s="44" t="str">
        <f>IF(B243="Teaching (Lec)", 'M-Setup'!$D$11,
IF(B243="Teaching (Lab)", 'M-Setup'!$H$11,
IF(B243="Social-Common", 'M-Setup'!$L$11,
IF(B243="Library-Study", 'M-Setup'!$P$11,
IF(B243="External", 'M-Setup'!$T$11,
IF(B243="WC Facility",'M-Setup'!$X$11," "))))))</f>
        <v xml:space="preserve"> </v>
      </c>
      <c r="E253" s="46"/>
      <c r="F253" s="59"/>
      <c r="G253" s="89"/>
      <c r="H253" s="77"/>
      <c r="I253" s="49"/>
    </row>
    <row r="254" spans="1:9" ht="25.95" hidden="1" customHeight="1" outlineLevel="1" x14ac:dyDescent="0.3">
      <c r="A254" s="118"/>
      <c r="B254" s="48" t="str">
        <f>IF(B243="Teaching (Lec)",'M-Setup'!$B$12,
IF(B243="Teaching (Lab)",'M-Setup'!$F$12,
IF(B243="Social-Common",'M-Setup'!$J$12,
IF(B243="Library-Study",'M-Setup'!$N$12,
IF(B243="External",'M-Setup'!$R$12,
IF(B243="WC Facility",'M-Setup'!$V$12," "))))))</f>
        <v xml:space="preserve"> </v>
      </c>
      <c r="C254" s="45" t="str">
        <f>IF(B243="Teaching (Lec)", 'M-Setup'!$C$12,
IF(B243="Teaching (Lab)", 'M-Setup'!$G$12,
IF(B243="Social-Common", 'M-Setup'!$K$12,
IF(B243="Library-Study", 'M-Setup'!$O$12,
IF(B243="External", 'M-Setup'!$S$12,
IF(B243="WC Facility",'M-Setup'!$W$12," "))))))</f>
        <v xml:space="preserve"> </v>
      </c>
      <c r="D254" s="44" t="str">
        <f>IF(B243="Teaching (Lec)", 'M-Setup'!$D$12,
IF(B243="Teaching (Lab)", 'M-Setup'!$H$12,
IF(B243="Social-Common", 'M-Setup'!$L$12,
IF(B243="Library-Study", 'M-Setup'!$P$12,
IF(B243="External", 'M-Setup'!$T$12,
IF(B243="WC Facility",'M-Setup'!$X$12," "))))))</f>
        <v xml:space="preserve"> </v>
      </c>
      <c r="E254" s="46"/>
      <c r="F254" s="59"/>
      <c r="G254" s="89"/>
      <c r="H254" s="77"/>
      <c r="I254" s="49"/>
    </row>
    <row r="255" spans="1:9" ht="25.95" hidden="1" customHeight="1" outlineLevel="1" x14ac:dyDescent="0.3">
      <c r="A255" s="118"/>
      <c r="B255" s="48" t="str">
        <f>IF(B243="Teaching (Lec)",'M-Setup'!$B$13,
IF(B243="Teaching (Lab)",'M-Setup'!$F$13,
IF(B243="Social-Common",'M-Setup'!$J$13,
IF(B243="Library-Study",'M-Setup'!$N$13,
IF(B243="External",'M-Setup'!$R$13,
IF(B243="WC Facility",'M-Setup'!$V$13," "))))))</f>
        <v xml:space="preserve"> </v>
      </c>
      <c r="C255" s="45" t="str">
        <f>IF(B243="Teaching (Lec)", 'M-Setup'!$C$13,
IF(B243="Teaching (Lab)", 'M-Setup'!$G$13,
IF(B243="Social-Common", 'M-Setup'!$K$13,
IF(B243="Library-Study", 'M-Setup'!$O$13,
IF(B243="External", 'M-Setup'!$S$13,
IF(B243="WC Facility",'M-Setup'!$W$13," "))))))</f>
        <v xml:space="preserve"> </v>
      </c>
      <c r="D255" s="44" t="str">
        <f>IF(B243="Teaching (Lec)", 'M-Setup'!$D$13,
IF(B243="Teaching (Lab)", 'M-Setup'!$H$13,
IF(B243="Social-Common", 'M-Setup'!$L$13,
IF(B243="Library-Study", 'M-Setup'!$P$13,
IF(B243="External", 'M-Setup'!$T$13,
IF(B243="WC Facility",'M-Setup'!$X$13," "))))))</f>
        <v xml:space="preserve"> </v>
      </c>
      <c r="E255" s="46"/>
      <c r="F255" s="59"/>
      <c r="G255" s="89"/>
      <c r="H255" s="77"/>
      <c r="I255" s="49"/>
    </row>
    <row r="256" spans="1:9" ht="25.95" hidden="1" customHeight="1" outlineLevel="1" x14ac:dyDescent="0.3">
      <c r="A256" s="118"/>
      <c r="B256" s="48" t="str">
        <f>IF(B243="Teaching (Lec)",'M-Setup'!$B$14,
IF(B243="Teaching (Lab)",'M-Setup'!$F$14,
IF(B243="Social-Common",'M-Setup'!$J$14,
IF(B243="Library-Study",'M-Setup'!$N$14,
IF(B243="External",'M-Setup'!$R$14,
IF(B243="WC Facility",'M-Setup'!$V$14," "))))))</f>
        <v xml:space="preserve"> </v>
      </c>
      <c r="C256" s="45" t="str">
        <f>IF(B243="Teaching (Lec)", 'M-Setup'!$C$14,
IF(B243="Teaching (Lab)", 'M-Setup'!$G$14,
IF(B243="Social-Common", 'M-Setup'!$K$14,
IF(B243="Library-Study", 'M-Setup'!$O$14,
IF(B243="External", 'M-Setup'!$S$14,
IF(B243="WC Facility",'M-Setup'!$W$14," "))))))</f>
        <v xml:space="preserve"> </v>
      </c>
      <c r="D256" s="44" t="str">
        <f>IF(B243="Teaching (Lec)", 'M-Setup'!$D$14,
IF(B243="Teaching (Lab)", 'M-Setup'!$H$14,
IF(B243="Social-Common", 'M-Setup'!$L$14,
IF(B243="Library-Study", 'M-Setup'!$P$14,
IF(B243="External", 'M-Setup'!$T$14,
IF(B243="WC Facility",'M-Setup'!$X$14," "))))))</f>
        <v xml:space="preserve"> </v>
      </c>
      <c r="E256" s="46"/>
      <c r="F256" s="59"/>
      <c r="G256" s="89"/>
      <c r="H256" s="77"/>
      <c r="I256" s="49"/>
    </row>
    <row r="257" spans="1:9" ht="25.95" hidden="1" customHeight="1" outlineLevel="1" x14ac:dyDescent="0.3">
      <c r="A257" s="118"/>
      <c r="B257" s="48" t="str">
        <f>IF(B243="Teaching (Lec)",'M-Setup'!$B$15,
IF(B243="Teaching (Lab)",'M-Setup'!$F$15,
IF(B243="Social-Common",'M-Setup'!$J$15,
IF(B243="Library-Study",'M-Setup'!$N$15,
IF(B243="External",'M-Setup'!$R$15,
IF(B243="WC Facility",'M-Setup'!$V$15," "))))))</f>
        <v xml:space="preserve"> </v>
      </c>
      <c r="C257" s="45" t="str">
        <f>IF(B243="Teaching (Lec)", 'M-Setup'!$C$15,
IF(B243="Teaching (Lab)", 'M-Setup'!$G$15,
IF(B243="Social-Common", 'M-Setup'!$K$15,
IF(B243="Library-Study", 'M-Setup'!$O$15,
IF(B243="External", 'M-Setup'!$S$15,
IF(B243="WC Facility",'M-Setup'!$W$15," "))))))</f>
        <v xml:space="preserve"> </v>
      </c>
      <c r="D257" s="44" t="str">
        <f>IF(B243="Teaching (Lec)", 'M-Setup'!$D$15,
IF(B243="Teaching (Lab)", 'M-Setup'!$H$15,
IF(B243="Social-Common", 'M-Setup'!$L$15,
IF(B243="Library-Study", 'M-Setup'!$P$15,
IF(B243="External", 'M-Setup'!$T$15,
IF(B243="WC Facility",'M-Setup'!$X$15," "))))))</f>
        <v xml:space="preserve"> </v>
      </c>
      <c r="E257" s="46"/>
      <c r="F257" s="59"/>
      <c r="G257" s="89"/>
      <c r="H257" s="77"/>
      <c r="I257" s="49"/>
    </row>
    <row r="258" spans="1:9" ht="25.95" hidden="1" customHeight="1" outlineLevel="1" x14ac:dyDescent="0.3">
      <c r="A258" s="118"/>
      <c r="B258" s="48" t="str">
        <f>IF(B243="Teaching (Lec)",'M-Setup'!$B$16,
IF(B243="Teaching (Lab)",'M-Setup'!$F$16,
IF(B243="Social-Common",'M-Setup'!$J$16,
IF(B243="Library-Study",'M-Setup'!$N$16,
IF(B243="External",'M-Setup'!$R$16,
IF(B243="WC Facility",'M-Setup'!$V$16," "))))))</f>
        <v xml:space="preserve"> </v>
      </c>
      <c r="C258" s="45" t="str">
        <f>IF(B243="Teaching (Lec)", 'M-Setup'!$C$16,
IF(B243="Teaching (Lab)", 'M-Setup'!$G$16,
IF(B243="Social-Common", 'M-Setup'!$K$16,
IF(B243="Library-Study", 'M-Setup'!$O$16,
IF(B243="External", 'M-Setup'!$S$16,
IF(B243="WC Facility",'M-Setup'!$W$16," "))))))</f>
        <v xml:space="preserve"> </v>
      </c>
      <c r="D258" s="44" t="str">
        <f>IF(B243="Teaching (Lec)", 'M-Setup'!$D$16,
IF(B243="Teaching (Lab)", 'M-Setup'!$H$16,
IF(B243="Social-Common", 'M-Setup'!$L$16,
IF(B243="Library-Study", 'M-Setup'!$P$16,
IF(B243="External", 'M-Setup'!$T$16,
IF(B243="WC Facility",'M-Setup'!$X$16," "))))))</f>
        <v xml:space="preserve"> </v>
      </c>
      <c r="E258" s="46"/>
      <c r="F258" s="60"/>
      <c r="G258" s="89"/>
      <c r="H258" s="77"/>
      <c r="I258" s="49"/>
    </row>
    <row r="259" spans="1:9" ht="25.95" hidden="1" customHeight="1" outlineLevel="1" x14ac:dyDescent="0.3">
      <c r="A259" s="118"/>
      <c r="B259" s="48" t="str">
        <f>IF(B243="Teaching (Lec)",'M-Setup'!$B$17,
IF(B243="Teaching (Lab)",'M-Setup'!$F$17,
IF(B243="Social-Common",'M-Setup'!$J$17,
IF(B243="Library-Study",'M-Setup'!$N$17,
IF(B243="External",'M-Setup'!$R$17,
IF(B243="WC Facility",'M-Setup'!$V$17," "))))))</f>
        <v xml:space="preserve"> </v>
      </c>
      <c r="C259" s="45" t="str">
        <f>IF(B243="Teaching (Lec)", 'M-Setup'!$C$17,
IF(B243="Teaching (Lab)", 'M-Setup'!$G$17,
IF(B243="Social-Common", 'M-Setup'!$K$17,
IF(B243="Library-Study", 'M-Setup'!$O$17,
IF(B243="External", 'M-Setup'!$S$17,
IF(B243="WC Facility",'M-Setup'!$W$17," "))))))</f>
        <v xml:space="preserve"> </v>
      </c>
      <c r="D259" s="44" t="str">
        <f>IF(B243="Teaching (Lec)", 'M-Setup'!$D$17,
IF(B243="Teaching (Lab)", 'M-Setup'!$H$17,
IF(B243="Social-Common", 'M-Setup'!$L$17,
IF(B243="Library-Study", 'M-Setup'!$P$17,
IF(B243="External", 'M-Setup'!$T$17,
IF(B243="WC Facility",'M-Setup'!$X$17," "))))))</f>
        <v xml:space="preserve"> </v>
      </c>
      <c r="E259" s="46"/>
      <c r="F259" s="60"/>
      <c r="G259" s="89"/>
      <c r="H259" s="77"/>
      <c r="I259" s="49"/>
    </row>
    <row r="260" spans="1:9" ht="25.95" hidden="1" customHeight="1" outlineLevel="1" x14ac:dyDescent="0.3">
      <c r="A260" s="118"/>
      <c r="B260" s="48" t="str">
        <f>IF(B243="Teaching (Lec)",'M-Setup'!$B$18,
IF(B243="Teaching (Lab)",'M-Setup'!$F$18,
IF(B243="Social-Common",'M-Setup'!$J$18,
IF(B243="Library-Study",'M-Setup'!$N$18,
IF(B243="External",'M-Setup'!$R$18,
IF(B243="WC Facility",'M-Setup'!$V$18," "))))))</f>
        <v xml:space="preserve"> </v>
      </c>
      <c r="C260" s="45" t="str">
        <f>IF(B243="Teaching (Lec)", 'M-Setup'!$C$18,
IF(B243="Teaching (Lab)", 'M-Setup'!$G$18,
IF(B243="Social-Common", 'M-Setup'!$K$18,
IF(B243="Library-Study", 'M-Setup'!$O$18,
IF(B243="External", 'M-Setup'!$S$18,
IF(B243="WC Facility",'M-Setup'!$W$18," "))))))</f>
        <v xml:space="preserve"> </v>
      </c>
      <c r="D260" s="44" t="str">
        <f>IF(B243="Teaching (Lec)", 'M-Setup'!$D$18,
IF(B243="Teaching (Lab)", 'M-Setup'!$H$18,
IF(B243="Social-Common", 'M-Setup'!$L$18,
IF(B243="Library-Study", 'M-Setup'!$P$18,
IF(B243="External", 'M-Setup'!$T$18,
IF(B243="WC Facility",'M-Setup'!$X$18," "))))))</f>
        <v xml:space="preserve"> </v>
      </c>
      <c r="E260" s="46"/>
      <c r="F260" s="60"/>
      <c r="G260" s="89"/>
      <c r="H260" s="77"/>
      <c r="I260" s="49"/>
    </row>
    <row r="261" spans="1:9" ht="25.95" hidden="1" customHeight="1" outlineLevel="1" x14ac:dyDescent="0.3">
      <c r="A261" s="118"/>
      <c r="B261" s="48" t="str">
        <f>IF(B243="Teaching (Lec)",'M-Setup'!$B$19,
IF(B243="Teaching (Lab)",'M-Setup'!$F$19,
IF(B243="Social-Common",'M-Setup'!$J$19,
IF(B243="Library-Study",'M-Setup'!$N$19,
IF(B243="External",'M-Setup'!$R$19,
IF(B243="WC Facility",'M-Setup'!$V$19," "))))))</f>
        <v xml:space="preserve"> </v>
      </c>
      <c r="C261" s="45" t="str">
        <f>IF(B243="Teaching (Lec)", 'M-Setup'!$C$19,
IF(B243="Teaching (Lab)", 'M-Setup'!$G$19,
IF(B243="Social-Common", 'M-Setup'!$K$19,
IF(B243="Library-Study", 'M-Setup'!$O$19,
IF(B243="External", 'M-Setup'!$S$19,
IF(B243="WC Facility",'M-Setup'!$W$19," "))))))</f>
        <v xml:space="preserve"> </v>
      </c>
      <c r="D261" s="44" t="str">
        <f>IF(B243="Teaching (Lec)", 'M-Setup'!$D$19,
IF(B243="Teaching (Lab)", 'M-Setup'!$H$19,
IF(B243="Social-Common", 'M-Setup'!$L$19,
IF(B243="Library-Study", 'M-Setup'!$P$19,
IF(B243="External", 'M-Setup'!$T$19,
IF(B243="WC Facility",'M-Setup'!$X$19," "))))))</f>
        <v xml:space="preserve"> </v>
      </c>
      <c r="E261" s="46"/>
      <c r="F261" s="60"/>
      <c r="G261" s="89"/>
      <c r="H261" s="77"/>
      <c r="I261" s="49"/>
    </row>
    <row r="262" spans="1:9" ht="26.4" hidden="1" customHeight="1" outlineLevel="1" thickBot="1" x14ac:dyDescent="0.35">
      <c r="A262" s="118"/>
      <c r="B262" s="50" t="str">
        <f>IF(B243="Teaching (Lec)",'M-Setup'!$B$20,
IF(B243="Teaching (Lab)",'M-Setup'!$F$20,
IF(B243="Social-Common",'M-Setup'!$J$20,
IF(B243="Library-Study",'M-Setup'!$N$20,
IF(B243="External",'M-Setup'!$R$20,
IF(B243="WC Facility",'M-Setup'!$V$20," "))))))</f>
        <v xml:space="preserve"> </v>
      </c>
      <c r="C262" s="51" t="str">
        <f>IF(B243="Teaching (Lec)", 'M-Setup'!$C$20,
IF(B243="Teaching (Lab)", 'M-Setup'!$G$20,
IF(B243="Social-Common", 'M-Setup'!$K$20,
IF(B243="Library-Study", 'M-Setup'!$O$20,
IF(B243="External", 'M-Setup'!$S$20,
IF(B243="WC Facility",'M-Setup'!$W$20," "))))))</f>
        <v xml:space="preserve"> </v>
      </c>
      <c r="D262" s="52" t="str">
        <f>IF(B243="Teaching (Lec)", 'M-Setup'!$D$20,
IF(B243="Teaching (Lab)", 'M-Setup'!$H$20,
IF(B243="Social-Common", 'M-Setup'!$L$20,
IF(B243="Library-Study", 'M-Setup'!$P$20,
IF(B243="External", 'M-Setup'!$T$20,
IF(B243="WC Facility",'M-Setup'!$X$20," "))))))</f>
        <v xml:space="preserve"> </v>
      </c>
      <c r="E262" s="53"/>
      <c r="F262" s="86"/>
      <c r="G262" s="90"/>
      <c r="H262" s="88"/>
      <c r="I262" s="54"/>
    </row>
    <row r="263" spans="1:9" ht="15" collapsed="1" thickBot="1" x14ac:dyDescent="0.35">
      <c r="A263" s="114">
        <v>14</v>
      </c>
      <c r="B263" s="57"/>
      <c r="C263" s="103"/>
      <c r="D263" s="61" t="str">
        <f>IF(B263="Teaching (Lec)", COUNTA(F267:F280)/14,
IF(B263="Teaching (Lab)", COUNTA(F267:F280)/14,
IF(B263="Social-Common", COUNTA(F267:F275)/9,
IF(B263="Library-Study", COUNTA(F267:F277)/11,
IF(B263="External", COUNTA(F267:F271)/5,
IF(B263="WC Facility", COUNTA(F267:F271)/10, " "))))))</f>
        <v xml:space="preserve"> </v>
      </c>
      <c r="H263" s="91">
        <f>COUNTA(I266:I282)</f>
        <v>0</v>
      </c>
    </row>
    <row r="264" spans="1:9" ht="15" hidden="1" customHeight="1" outlineLevel="1" thickBot="1" x14ac:dyDescent="0.35">
      <c r="A264" s="118"/>
      <c r="B264" s="92" t="s">
        <v>52</v>
      </c>
      <c r="C264" s="101"/>
      <c r="D264" s="104"/>
      <c r="E264" s="1"/>
      <c r="F264" s="1"/>
      <c r="G264" s="1"/>
      <c r="H264" s="93"/>
    </row>
    <row r="265" spans="1:9" ht="28.95" hidden="1" customHeight="1" outlineLevel="1" x14ac:dyDescent="0.3">
      <c r="A265" s="118"/>
      <c r="B265" s="32" t="s">
        <v>53</v>
      </c>
      <c r="C265" s="33" t="s">
        <v>54</v>
      </c>
      <c r="D265" s="102" t="s">
        <v>55</v>
      </c>
      <c r="E265" s="185" t="s">
        <v>131</v>
      </c>
      <c r="F265" s="185"/>
      <c r="G265" s="47" t="s">
        <v>57</v>
      </c>
      <c r="H265" s="87" t="s">
        <v>58</v>
      </c>
      <c r="I265" s="47" t="s">
        <v>59</v>
      </c>
    </row>
    <row r="266" spans="1:9" ht="25.95" hidden="1" customHeight="1" outlineLevel="1" x14ac:dyDescent="0.3">
      <c r="A266" s="118"/>
      <c r="B266" s="48" t="str">
        <f>IF(B263="Teaching (Lec)",'M-Setup'!$B$4,
IF(B263="Teaching (Lab)",'M-Setup'!$F$4,
IF(B263="Social-Common",'M-Setup'!$J$4,
IF(B263="Library-Study",'M-Setup'!$N$4,
IF(B263="External",'M-Setup'!$R$4,
IF(B263="WC Facility",'M-Setup'!$V$4," "))))))</f>
        <v xml:space="preserve"> </v>
      </c>
      <c r="C266" s="45" t="str">
        <f>IF(B263="Teaching (Lec)", 'M-Setup'!$C$4,
IF(B263="Teaching (Lab)", 'M-Setup'!$G$4,
IF(B263="Social-Common", 'M-Setup'!$K$4,
IF(B263="Library-Study", 'M-Setup'!$O$4,
IF(B263="External", 'M-Setup'!$S$4,
IF(B263="WC Facility",'M-Setup'!$W$4," "))))))</f>
        <v xml:space="preserve"> </v>
      </c>
      <c r="D266" s="44" t="str">
        <f>IF(B263="Teaching (Lec)", 'M-Setup'!$D$4,
IF(B263="Teaching (Lab)", 'M-Setup'!$H$4,
IF(B263="Social-Common", 'M-Setup'!$L$4,
IF(B263="Library-Study", 'M-Setup'!$P$4,
IF(B263="External", 'M-Setup'!$T$4,
IF(B263="WC Facility", 'M-Setup'!$X$4, " "))))))</f>
        <v xml:space="preserve"> </v>
      </c>
      <c r="E266" s="46"/>
      <c r="F266" s="59"/>
      <c r="G266" s="89"/>
      <c r="H266" s="77"/>
      <c r="I266" s="49"/>
    </row>
    <row r="267" spans="1:9" ht="25.95" hidden="1" customHeight="1" outlineLevel="1" x14ac:dyDescent="0.3">
      <c r="A267" s="118"/>
      <c r="B267" s="48" t="str">
        <f>IF(B263="Teaching (Lec)",'M-Setup'!$B$5,
IF(B263="Teaching (Lab)",'M-Setup'!$F$5,
IF(B263="Social-Common",'M-Setup'!$J$5,
IF(B263="Library-Study",'M-Setup'!$N$5,
IF(B263="External",'M-Setup'!$R$5,
IF(B263="WC Facility",'M-Setup'!$V$5," "))))))</f>
        <v xml:space="preserve"> </v>
      </c>
      <c r="C267" s="45" t="str">
        <f>IF(B263="Teaching (Lec)", 'M-Setup'!$C$5,
IF(B263="Teaching (Lab)", 'M-Setup'!$G$5,
IF(B263="Social-Common", 'M-Setup'!$K$5,
IF(B263="Library-Study", 'M-Setup'!$O$5,
IF(B263="External", 'M-Setup'!$S$5,
IF(B263="WC Facility",'M-Setup'!$W$5," "))))))</f>
        <v xml:space="preserve"> </v>
      </c>
      <c r="D267" s="44" t="str">
        <f>IF(B263="Teaching (Lec)", 'M-Setup'!$D$5,
IF(B263="Teaching (Lab)", 'M-Setup'!$H$5,
IF(B263="Social-Common", 'M-Setup'!$L$5,
IF(B263="Library-Study", 'M-Setup'!$P$5,
IF(B263="External", 'M-Setup'!$T$5,
IF(B263="WC Facility",'M-Setup'!$X$5," "))))))</f>
        <v xml:space="preserve"> </v>
      </c>
      <c r="E267" s="46"/>
      <c r="F267" s="59"/>
      <c r="G267" s="89"/>
      <c r="H267" s="77"/>
      <c r="I267" s="49"/>
    </row>
    <row r="268" spans="1:9" ht="25.95" hidden="1" customHeight="1" outlineLevel="1" x14ac:dyDescent="0.3">
      <c r="A268" s="118"/>
      <c r="B268" s="48" t="str">
        <f>IF(B263="Teaching (Lec)",'M-Setup'!$B$6,
IF(B263="Teaching (Lab)",'M-Setup'!$F$6,
IF(B263="Social-Common",'M-Setup'!$J$6,
IF(B263="Library-Study",'M-Setup'!$N$6,
IF(B263="External",'M-Setup'!$R$6,
IF(B263="WC Facility",'M-Setup'!$V$6," "))))))</f>
        <v xml:space="preserve"> </v>
      </c>
      <c r="C268" s="45" t="str">
        <f>IF(B263="Teaching (Lec)", 'M-Setup'!$C$6,
IF(B263="Teaching (Lab)", 'M-Setup'!$G$6,
IF(B263="Social-Common", 'M-Setup'!$K$6,
IF(B263="Library-Study", 'M-Setup'!$O$6,
IF(B263="External", 'M-Setup'!$S$6,
IF(B263="WC Facility",'M-Setup'!$W$6," "))))))</f>
        <v xml:space="preserve"> </v>
      </c>
      <c r="D268" s="44" t="str">
        <f>IF(B263="Teaching (Lec)", 'M-Setup'!$D$6,
IF(B263="Teaching (Lab)", 'M-Setup'!$H$6,
IF(B263="Social-Common", 'M-Setup'!$L$6,
IF(B263="Library-Study", 'M-Setup'!$P$6,
IF(B263="External", 'M-Setup'!$T$6,
IF(B263="WC Facility",'M-Setup'!$X$6," "))))))</f>
        <v xml:space="preserve"> </v>
      </c>
      <c r="E268" s="46"/>
      <c r="F268" s="59"/>
      <c r="G268" s="89"/>
      <c r="H268" s="77"/>
      <c r="I268" s="49"/>
    </row>
    <row r="269" spans="1:9" ht="25.95" hidden="1" customHeight="1" outlineLevel="1" x14ac:dyDescent="0.3">
      <c r="A269" s="118"/>
      <c r="B269" s="48" t="str">
        <f>IF(B263="Teaching (Lec)",'M-Setup'!$B$7,
IF(B263="Teaching (Lab)",'M-Setup'!$F$7,
IF(B263="Social-Common",'M-Setup'!$J$7,
IF(B263="Library-Study",'M-Setup'!$N$7,
IF(B263="External",'M-Setup'!$R$7,
IF(B263="WC Facility",'M-Setup'!$V$7," "))))))</f>
        <v xml:space="preserve"> </v>
      </c>
      <c r="C269" s="45" t="str">
        <f>IF(B263="Teaching (Lec)", 'M-Setup'!$C$7,
IF(B263="Teaching (Lab)", 'M-Setup'!$G$7,
IF(B263="Social-Common", 'M-Setup'!$K$7,
IF(B263="Library-Study", 'M-Setup'!$O$7,
IF(B263="External", 'M-Setup'!$S$7,
IF(B263="WC Facility",'M-Setup'!$W$7," "))))))</f>
        <v xml:space="preserve"> </v>
      </c>
      <c r="D269" s="44" t="str">
        <f>IF(B263="Teaching (Lec)", 'M-Setup'!$D$7,
IF(B263="Teaching (Lab)", 'M-Setup'!$H$7,
IF(B263="Social-Common", 'M-Setup'!$L$7,
IF(B263="Library-Study", 'M-Setup'!$P$7,
IF(B263="External", 'M-Setup'!$T$7,
IF(B263="WC Facility",'M-Setup'!$X$7," "))))))</f>
        <v xml:space="preserve"> </v>
      </c>
      <c r="E269" s="46"/>
      <c r="F269" s="59"/>
      <c r="G269" s="89"/>
      <c r="H269" s="77"/>
      <c r="I269" s="49"/>
    </row>
    <row r="270" spans="1:9" ht="25.95" hidden="1" customHeight="1" outlineLevel="1" x14ac:dyDescent="0.3">
      <c r="A270" s="118"/>
      <c r="B270" s="48" t="str">
        <f>IF(B263="Teaching (Lec)",'M-Setup'!$B$8,
IF(B263="Teaching (Lab)",'M-Setup'!$F$8,
IF(B263="Social-Common",'M-Setup'!$J$8,
IF(B263="Library-Study",'M-Setup'!$N$8,
IF(B263="External",'M-Setup'!$R$8,
IF(B263="WC Facility",'M-Setup'!$V$8," "))))))</f>
        <v xml:space="preserve"> </v>
      </c>
      <c r="C270" s="45" t="str">
        <f>IF(B263="Teaching (Lec)", 'M-Setup'!$C$8,
IF(B263="Teaching (Lab)", 'M-Setup'!$G$8,
IF(B263="Social-Common", 'M-Setup'!$K$8,
IF(B263="Library-Study", 'M-Setup'!$O$8,
IF(B263="External", 'M-Setup'!$S$8,
IF(B263="WC Facility",'M-Setup'!$W$8," "))))))</f>
        <v xml:space="preserve"> </v>
      </c>
      <c r="D270" s="44" t="str">
        <f>IF(B263="Teaching (Lec)", 'M-Setup'!$D$8,
IF(B263="Teaching (Lab)", 'M-Setup'!$H$8,
IF(B263="Social-Common", 'M-Setup'!$L$8,
IF(B263="Library-Study", 'M-Setup'!$P$8,
IF(B263="External", 'M-Setup'!$T$8,
IF(B263="WC Facility",'M-Setup'!$X$8," "))))))</f>
        <v xml:space="preserve"> </v>
      </c>
      <c r="E270" s="46"/>
      <c r="F270" s="59"/>
      <c r="G270" s="89"/>
      <c r="H270" s="77"/>
      <c r="I270" s="49"/>
    </row>
    <row r="271" spans="1:9" ht="25.95" hidden="1" customHeight="1" outlineLevel="1" x14ac:dyDescent="0.3">
      <c r="A271" s="118"/>
      <c r="B271" s="48" t="str">
        <f>IF(B263="Teaching (Lec)",'M-Setup'!$B$9,
IF(B263="Teaching (Lab)",'M-Setup'!$F$9,
IF(B263="Social-Common",'M-Setup'!$J$9,
IF(B263="Library-Study",'M-Setup'!$N$9,
IF(B263="External",'M-Setup'!$R$9,
IF(B263="WC Facility",'M-Setup'!$V$9," "))))))</f>
        <v xml:space="preserve"> </v>
      </c>
      <c r="C271" s="45" t="str">
        <f>IF(B263="Teaching (Lec)", 'M-Setup'!$C$9,
IF(B263="Teaching (Lab)", 'M-Setup'!$G$9,
IF(B263="Social-Common", 'M-Setup'!$K$9,
IF(B263="Library-Study", 'M-Setup'!$O$9,
IF(B263="External", 'M-Setup'!$S$9,
IF(B263="WC Facility",'M-Setup'!$W$9," "))))))</f>
        <v xml:space="preserve"> </v>
      </c>
      <c r="D271" s="44" t="str">
        <f>IF(B263="Teaching (Lec)", 'M-Setup'!$D$9,
IF(B263="Teaching (Lab)", 'M-Setup'!$H$9,
IF(B263="Social-Common", 'M-Setup'!$L$9,
IF(B263="Library-Study", 'M-Setup'!$P$9,
IF(B263="External", 'M-Setup'!$T$9,
IF(B263="WC Facility",'M-Setup'!$X$9," "))))))</f>
        <v xml:space="preserve"> </v>
      </c>
      <c r="E271" s="46"/>
      <c r="F271" s="59"/>
      <c r="G271" s="89"/>
      <c r="H271" s="77"/>
      <c r="I271" s="49"/>
    </row>
    <row r="272" spans="1:9" ht="25.95" hidden="1" customHeight="1" outlineLevel="1" x14ac:dyDescent="0.3">
      <c r="A272" s="118"/>
      <c r="B272" s="48" t="str">
        <f>IF(B263="Teaching (Lec)",'M-Setup'!$B$10,
IF(B263="Teaching (Lab)",'M-Setup'!$F$10,
IF(B263="Social-Common",'M-Setup'!$J$10,
IF(B263="Library-Study",'M-Setup'!$N$10,
IF(B263="External",'M-Setup'!$R$10,
IF(B263="WC Facility",'M-Setup'!$V$10," "))))))</f>
        <v xml:space="preserve"> </v>
      </c>
      <c r="C272" s="45" t="str">
        <f>IF(B263="Teaching (Lec)", 'M-Setup'!$C$10,
IF(B263="Teaching (Lab)", 'M-Setup'!$G$10,
IF(B263="Social-Common", 'M-Setup'!$K$10,
IF(B263="Library-Study", 'M-Setup'!$O$10,
IF(B263="External", 'M-Setup'!$S$10,
IF(B263="WC Facility",'M-Setup'!$W$10," "))))))</f>
        <v xml:space="preserve"> </v>
      </c>
      <c r="D272" s="44" t="str">
        <f>IF(B263="Teaching (Lec)", 'M-Setup'!$D$10,
IF(B263="Teaching (Lab)", 'M-Setup'!$H$10,
IF(B263="Social-Common", 'M-Setup'!$L$10,
IF(B263="Library-Study", 'M-Setup'!$P$10,
IF(B263="External", 'M-Setup'!$T$10,
IF(B263="WC Facility",'M-Setup'!$X$10," "))))))</f>
        <v xml:space="preserve"> </v>
      </c>
      <c r="E272" s="46"/>
      <c r="F272" s="59"/>
      <c r="G272" s="89"/>
      <c r="H272" s="77"/>
      <c r="I272" s="49"/>
    </row>
    <row r="273" spans="1:9" ht="25.95" hidden="1" customHeight="1" outlineLevel="1" x14ac:dyDescent="0.3">
      <c r="A273" s="118"/>
      <c r="B273" s="48" t="str">
        <f>IF(B263="Teaching (Lec)",'M-Setup'!$B$11,
IF(B263="Teaching (Lab)",'M-Setup'!$F$11,
IF(B263="Social-Common",'M-Setup'!$J$11,
IF(B263="Library-Study",'M-Setup'!$N$11,
IF(B263="External",'M-Setup'!$R$11,
IF(B263="WC Facility",'M-Setup'!$V$11," "))))))</f>
        <v xml:space="preserve"> </v>
      </c>
      <c r="C273" s="45" t="str">
        <f>IF(B263="Teaching (Lec)", 'M-Setup'!$C$11,
IF(B263="Teaching (Lab)", 'M-Setup'!$G$11,
IF(B263="Social-Common", 'M-Setup'!$K$11,
IF(B263="Library-Study", 'M-Setup'!$O$11,
IF(B263="External", 'M-Setup'!$S$11,
IF(B263="WC Facility",'M-Setup'!$W$11," "))))))</f>
        <v xml:space="preserve"> </v>
      </c>
      <c r="D273" s="44" t="str">
        <f>IF(B263="Teaching (Lec)", 'M-Setup'!$D$11,
IF(B263="Teaching (Lab)", 'M-Setup'!$H$11,
IF(B263="Social-Common", 'M-Setup'!$L$11,
IF(B263="Library-Study", 'M-Setup'!$P$11,
IF(B263="External", 'M-Setup'!$T$11,
IF(B263="WC Facility",'M-Setup'!$X$11," "))))))</f>
        <v xml:space="preserve"> </v>
      </c>
      <c r="E273" s="46"/>
      <c r="F273" s="59"/>
      <c r="G273" s="89"/>
      <c r="H273" s="77"/>
      <c r="I273" s="49"/>
    </row>
    <row r="274" spans="1:9" ht="25.95" hidden="1" customHeight="1" outlineLevel="1" x14ac:dyDescent="0.3">
      <c r="A274" s="118"/>
      <c r="B274" s="48" t="str">
        <f>IF(B263="Teaching (Lec)",'M-Setup'!$B$12,
IF(B263="Teaching (Lab)",'M-Setup'!$F$12,
IF(B263="Social-Common",'M-Setup'!$J$12,
IF(B263="Library-Study",'M-Setup'!$N$12,
IF(B263="External",'M-Setup'!$R$12,
IF(B263="WC Facility",'M-Setup'!$V$12," "))))))</f>
        <v xml:space="preserve"> </v>
      </c>
      <c r="C274" s="45" t="str">
        <f>IF(B263="Teaching (Lec)", 'M-Setup'!$C$12,
IF(B263="Teaching (Lab)", 'M-Setup'!$G$12,
IF(B263="Social-Common", 'M-Setup'!$K$12,
IF(B263="Library-Study", 'M-Setup'!$O$12,
IF(B263="External", 'M-Setup'!$S$12,
IF(B263="WC Facility",'M-Setup'!$W$12," "))))))</f>
        <v xml:space="preserve"> </v>
      </c>
      <c r="D274" s="44" t="str">
        <f>IF(B263="Teaching (Lec)", 'M-Setup'!$D$12,
IF(B263="Teaching (Lab)", 'M-Setup'!$H$12,
IF(B263="Social-Common", 'M-Setup'!$L$12,
IF(B263="Library-Study", 'M-Setup'!$P$12,
IF(B263="External", 'M-Setup'!$T$12,
IF(B263="WC Facility",'M-Setup'!$X$12," "))))))</f>
        <v xml:space="preserve"> </v>
      </c>
      <c r="E274" s="46"/>
      <c r="F274" s="59"/>
      <c r="G274" s="89"/>
      <c r="H274" s="77"/>
      <c r="I274" s="49"/>
    </row>
    <row r="275" spans="1:9" ht="25.95" hidden="1" customHeight="1" outlineLevel="1" x14ac:dyDescent="0.3">
      <c r="A275" s="118"/>
      <c r="B275" s="48" t="str">
        <f>IF(B263="Teaching (Lec)",'M-Setup'!$B$13,
IF(B263="Teaching (Lab)",'M-Setup'!$F$13,
IF(B263="Social-Common",'M-Setup'!$J$13,
IF(B263="Library-Study",'M-Setup'!$N$13,
IF(B263="External",'M-Setup'!$R$13,
IF(B263="WC Facility",'M-Setup'!$V$13," "))))))</f>
        <v xml:space="preserve"> </v>
      </c>
      <c r="C275" s="45" t="str">
        <f>IF(B263="Teaching (Lec)", 'M-Setup'!$C$13,
IF(B263="Teaching (Lab)", 'M-Setup'!$G$13,
IF(B263="Social-Common", 'M-Setup'!$K$13,
IF(B263="Library-Study", 'M-Setup'!$O$13,
IF(B263="External", 'M-Setup'!$S$13,
IF(B263="WC Facility",'M-Setup'!$W$13," "))))))</f>
        <v xml:space="preserve"> </v>
      </c>
      <c r="D275" s="44" t="str">
        <f>IF(B263="Teaching (Lec)", 'M-Setup'!$D$13,
IF(B263="Teaching (Lab)", 'M-Setup'!$H$13,
IF(B263="Social-Common", 'M-Setup'!$L$13,
IF(B263="Library-Study", 'M-Setup'!$P$13,
IF(B263="External", 'M-Setup'!$T$13,
IF(B263="WC Facility",'M-Setup'!$X$13," "))))))</f>
        <v xml:space="preserve"> </v>
      </c>
      <c r="E275" s="46"/>
      <c r="F275" s="59"/>
      <c r="G275" s="89"/>
      <c r="H275" s="77"/>
      <c r="I275" s="49"/>
    </row>
    <row r="276" spans="1:9" ht="25.95" hidden="1" customHeight="1" outlineLevel="1" x14ac:dyDescent="0.3">
      <c r="A276" s="118"/>
      <c r="B276" s="48" t="str">
        <f>IF(B263="Teaching (Lec)",'M-Setup'!$B$14,
IF(B263="Teaching (Lab)",'M-Setup'!$F$14,
IF(B263="Social-Common",'M-Setup'!$J$14,
IF(B263="Library-Study",'M-Setup'!$N$14,
IF(B263="External",'M-Setup'!$R$14,
IF(B263="WC Facility",'M-Setup'!$V$14," "))))))</f>
        <v xml:space="preserve"> </v>
      </c>
      <c r="C276" s="45" t="str">
        <f>IF(B263="Teaching (Lec)", 'M-Setup'!$C$14,
IF(B263="Teaching (Lab)", 'M-Setup'!$G$14,
IF(B263="Social-Common", 'M-Setup'!$K$14,
IF(B263="Library-Study", 'M-Setup'!$O$14,
IF(B263="External", 'M-Setup'!$S$14,
IF(B263="WC Facility",'M-Setup'!$W$14," "))))))</f>
        <v xml:space="preserve"> </v>
      </c>
      <c r="D276" s="44" t="str">
        <f>IF(B263="Teaching (Lec)", 'M-Setup'!$D$14,
IF(B263="Teaching (Lab)", 'M-Setup'!$H$14,
IF(B263="Social-Common", 'M-Setup'!$L$14,
IF(B263="Library-Study", 'M-Setup'!$P$14,
IF(B263="External", 'M-Setup'!$T$14,
IF(B263="WC Facility",'M-Setup'!$X$14," "))))))</f>
        <v xml:space="preserve"> </v>
      </c>
      <c r="E276" s="46"/>
      <c r="F276" s="59"/>
      <c r="G276" s="89"/>
      <c r="H276" s="77"/>
      <c r="I276" s="49"/>
    </row>
    <row r="277" spans="1:9" ht="25.95" hidden="1" customHeight="1" outlineLevel="1" x14ac:dyDescent="0.3">
      <c r="A277" s="118"/>
      <c r="B277" s="48" t="str">
        <f>IF(B263="Teaching (Lec)",'M-Setup'!$B$15,
IF(B263="Teaching (Lab)",'M-Setup'!$F$15,
IF(B263="Social-Common",'M-Setup'!$J$15,
IF(B263="Library-Study",'M-Setup'!$N$15,
IF(B263="External",'M-Setup'!$R$15,
IF(B263="WC Facility",'M-Setup'!$V$15," "))))))</f>
        <v xml:space="preserve"> </v>
      </c>
      <c r="C277" s="45" t="str">
        <f>IF(B263="Teaching (Lec)", 'M-Setup'!$C$15,
IF(B263="Teaching (Lab)", 'M-Setup'!$G$15,
IF(B263="Social-Common", 'M-Setup'!$K$15,
IF(B263="Library-Study", 'M-Setup'!$O$15,
IF(B263="External", 'M-Setup'!$S$15,
IF(B263="WC Facility",'M-Setup'!$W$15," "))))))</f>
        <v xml:space="preserve"> </v>
      </c>
      <c r="D277" s="44" t="str">
        <f>IF(B263="Teaching (Lec)", 'M-Setup'!$D$15,
IF(B263="Teaching (Lab)", 'M-Setup'!$H$15,
IF(B263="Social-Common", 'M-Setup'!$L$15,
IF(B263="Library-Study", 'M-Setup'!$P$15,
IF(B263="External", 'M-Setup'!$T$15,
IF(B263="WC Facility",'M-Setup'!$X$15," "))))))</f>
        <v xml:space="preserve"> </v>
      </c>
      <c r="E277" s="46"/>
      <c r="F277" s="59"/>
      <c r="G277" s="89"/>
      <c r="H277" s="77"/>
      <c r="I277" s="49"/>
    </row>
    <row r="278" spans="1:9" ht="25.95" hidden="1" customHeight="1" outlineLevel="1" x14ac:dyDescent="0.3">
      <c r="A278" s="118"/>
      <c r="B278" s="48" t="str">
        <f>IF(B263="Teaching (Lec)",'M-Setup'!$B$16,
IF(B263="Teaching (Lab)",'M-Setup'!$F$16,
IF(B263="Social-Common",'M-Setup'!$J$16,
IF(B263="Library-Study",'M-Setup'!$N$16,
IF(B263="External",'M-Setup'!$R$16,
IF(B263="WC Facility",'M-Setup'!$V$16," "))))))</f>
        <v xml:space="preserve"> </v>
      </c>
      <c r="C278" s="45" t="str">
        <f>IF(B263="Teaching (Lec)", 'M-Setup'!$C$16,
IF(B263="Teaching (Lab)", 'M-Setup'!$G$16,
IF(B263="Social-Common", 'M-Setup'!$K$16,
IF(B263="Library-Study", 'M-Setup'!$O$16,
IF(B263="External", 'M-Setup'!$S$16,
IF(B263="WC Facility",'M-Setup'!$W$16," "))))))</f>
        <v xml:space="preserve"> </v>
      </c>
      <c r="D278" s="44" t="str">
        <f>IF(B263="Teaching (Lec)", 'M-Setup'!$D$16,
IF(B263="Teaching (Lab)", 'M-Setup'!$H$16,
IF(B263="Social-Common", 'M-Setup'!$L$16,
IF(B263="Library-Study", 'M-Setup'!$P$16,
IF(B263="External", 'M-Setup'!$T$16,
IF(B263="WC Facility",'M-Setup'!$X$16," "))))))</f>
        <v xml:space="preserve"> </v>
      </c>
      <c r="E278" s="46"/>
      <c r="F278" s="60"/>
      <c r="G278" s="89"/>
      <c r="H278" s="77"/>
      <c r="I278" s="49"/>
    </row>
    <row r="279" spans="1:9" ht="25.95" hidden="1" customHeight="1" outlineLevel="1" x14ac:dyDescent="0.3">
      <c r="A279" s="118"/>
      <c r="B279" s="48" t="str">
        <f>IF(B263="Teaching (Lec)",'M-Setup'!$B$17,
IF(B263="Teaching (Lab)",'M-Setup'!$F$17,
IF(B263="Social-Common",'M-Setup'!$J$17,
IF(B263="Library-Study",'M-Setup'!$N$17,
IF(B263="External",'M-Setup'!$R$17,
IF(B263="WC Facility",'M-Setup'!$V$17," "))))))</f>
        <v xml:space="preserve"> </v>
      </c>
      <c r="C279" s="45" t="str">
        <f>IF(B263="Teaching (Lec)", 'M-Setup'!$C$17,
IF(B263="Teaching (Lab)", 'M-Setup'!$G$17,
IF(B263="Social-Common", 'M-Setup'!$K$17,
IF(B263="Library-Study", 'M-Setup'!$O$17,
IF(B263="External", 'M-Setup'!$S$17,
IF(B263="WC Facility",'M-Setup'!$W$17," "))))))</f>
        <v xml:space="preserve"> </v>
      </c>
      <c r="D279" s="44" t="str">
        <f>IF(B263="Teaching (Lec)", 'M-Setup'!$D$17,
IF(B263="Teaching (Lab)", 'M-Setup'!$H$17,
IF(B263="Social-Common", 'M-Setup'!$L$17,
IF(B263="Library-Study", 'M-Setup'!$P$17,
IF(B263="External", 'M-Setup'!$T$17,
IF(B263="WC Facility",'M-Setup'!$X$17," "))))))</f>
        <v xml:space="preserve"> </v>
      </c>
      <c r="E279" s="46"/>
      <c r="F279" s="60"/>
      <c r="G279" s="89"/>
      <c r="H279" s="77"/>
      <c r="I279" s="49"/>
    </row>
    <row r="280" spans="1:9" ht="25.95" hidden="1" customHeight="1" outlineLevel="1" x14ac:dyDescent="0.3">
      <c r="A280" s="118"/>
      <c r="B280" s="48" t="str">
        <f>IF(B263="Teaching (Lec)",'M-Setup'!$B$18,
IF(B263="Teaching (Lab)",'M-Setup'!$F$18,
IF(B263="Social-Common",'M-Setup'!$J$18,
IF(B263="Library-Study",'M-Setup'!$N$18,
IF(B263="External",'M-Setup'!$R$18,
IF(B263="WC Facility",'M-Setup'!$V$18," "))))))</f>
        <v xml:space="preserve"> </v>
      </c>
      <c r="C280" s="45" t="str">
        <f>IF(B263="Teaching (Lec)", 'M-Setup'!$C$18,
IF(B263="Teaching (Lab)", 'M-Setup'!$G$18,
IF(B263="Social-Common", 'M-Setup'!$K$18,
IF(B263="Library-Study", 'M-Setup'!$O$18,
IF(B263="External", 'M-Setup'!$S$18,
IF(B263="WC Facility",'M-Setup'!$W$18," "))))))</f>
        <v xml:space="preserve"> </v>
      </c>
      <c r="D280" s="44" t="str">
        <f>IF(B263="Teaching (Lec)", 'M-Setup'!$D$18,
IF(B263="Teaching (Lab)", 'M-Setup'!$H$18,
IF(B263="Social-Common", 'M-Setup'!$L$18,
IF(B263="Library-Study", 'M-Setup'!$P$18,
IF(B263="External", 'M-Setup'!$T$18,
IF(B263="WC Facility",'M-Setup'!$X$18," "))))))</f>
        <v xml:space="preserve"> </v>
      </c>
      <c r="E280" s="46"/>
      <c r="F280" s="60"/>
      <c r="G280" s="89"/>
      <c r="H280" s="77"/>
      <c r="I280" s="49"/>
    </row>
    <row r="281" spans="1:9" ht="25.95" hidden="1" customHeight="1" outlineLevel="1" x14ac:dyDescent="0.3">
      <c r="A281" s="118"/>
      <c r="B281" s="48" t="str">
        <f>IF(B263="Teaching (Lec)",'M-Setup'!$B$19,
IF(B263="Teaching (Lab)",'M-Setup'!$F$19,
IF(B263="Social-Common",'M-Setup'!$J$19,
IF(B263="Library-Study",'M-Setup'!$N$19,
IF(B263="External",'M-Setup'!$R$19,
IF(B263="WC Facility",'M-Setup'!$V$19," "))))))</f>
        <v xml:space="preserve"> </v>
      </c>
      <c r="C281" s="45" t="str">
        <f>IF(B263="Teaching (Lec)", 'M-Setup'!$C$19,
IF(B263="Teaching (Lab)", 'M-Setup'!$G$19,
IF(B263="Social-Common", 'M-Setup'!$K$19,
IF(B263="Library-Study", 'M-Setup'!$O$19,
IF(B263="External", 'M-Setup'!$S$19,
IF(B263="WC Facility",'M-Setup'!$W$19," "))))))</f>
        <v xml:space="preserve"> </v>
      </c>
      <c r="D281" s="44" t="str">
        <f>IF(B263="Teaching (Lec)", 'M-Setup'!$D$19,
IF(B263="Teaching (Lab)", 'M-Setup'!$H$19,
IF(B263="Social-Common", 'M-Setup'!$L$19,
IF(B263="Library-Study", 'M-Setup'!$P$19,
IF(B263="External", 'M-Setup'!$T$19,
IF(B263="WC Facility",'M-Setup'!$X$19," "))))))</f>
        <v xml:space="preserve"> </v>
      </c>
      <c r="E281" s="46"/>
      <c r="F281" s="60"/>
      <c r="G281" s="89"/>
      <c r="H281" s="77"/>
      <c r="I281" s="49"/>
    </row>
    <row r="282" spans="1:9" ht="26.4" hidden="1" customHeight="1" outlineLevel="1" thickBot="1" x14ac:dyDescent="0.35">
      <c r="A282" s="118"/>
      <c r="B282" s="50" t="str">
        <f>IF(B263="Teaching (Lec)",'M-Setup'!$B$20,
IF(B263="Teaching (Lab)",'M-Setup'!$F$20,
IF(B263="Social-Common",'M-Setup'!$J$20,
IF(B263="Library-Study",'M-Setup'!$N$20,
IF(B263="External",'M-Setup'!$R$20,
IF(B263="WC Facility",'M-Setup'!$V$20," "))))))</f>
        <v xml:space="preserve"> </v>
      </c>
      <c r="C282" s="51" t="str">
        <f>IF(B263="Teaching (Lec)", 'M-Setup'!$C$20,
IF(B263="Teaching (Lab)", 'M-Setup'!$G$20,
IF(B263="Social-Common", 'M-Setup'!$K$20,
IF(B263="Library-Study", 'M-Setup'!$O$20,
IF(B263="External", 'M-Setup'!$S$20,
IF(B263="WC Facility",'M-Setup'!$W$20," "))))))</f>
        <v xml:space="preserve"> </v>
      </c>
      <c r="D282" s="52" t="str">
        <f>IF(B263="Teaching (Lec)", 'M-Setup'!$D$20,
IF(B263="Teaching (Lab)", 'M-Setup'!$H$20,
IF(B263="Social-Common", 'M-Setup'!$L$20,
IF(B263="Library-Study", 'M-Setup'!$P$20,
IF(B263="External", 'M-Setup'!$T$20,
IF(B263="WC Facility",'M-Setup'!$X$20," "))))))</f>
        <v xml:space="preserve"> </v>
      </c>
      <c r="E282" s="53"/>
      <c r="F282" s="86"/>
      <c r="G282" s="90"/>
      <c r="H282" s="88"/>
      <c r="I282" s="54"/>
    </row>
    <row r="283" spans="1:9" ht="15" collapsed="1" thickBot="1" x14ac:dyDescent="0.35">
      <c r="A283" s="114">
        <v>15</v>
      </c>
      <c r="B283" s="57"/>
      <c r="C283" s="103"/>
      <c r="D283" s="61" t="str">
        <f>IF(B283="Teaching (Lec)", COUNTA(F287:F300)/14,
IF(B283="Teaching (Lab)", COUNTA(F287:F300)/14,
IF(B283="Social-Common", COUNTA(F287:F295)/9,
IF(B283="Library-Study", COUNTA(F287:F297)/11,
IF(B283="External", COUNTA(F287:F291)/5,
IF(B283="WC Facility", COUNTA(F287:F291)/10, " "))))))</f>
        <v xml:space="preserve"> </v>
      </c>
      <c r="H283" s="91">
        <f>COUNTA(I286:I302)</f>
        <v>0</v>
      </c>
    </row>
    <row r="284" spans="1:9" ht="15" hidden="1" customHeight="1" outlineLevel="1" thickBot="1" x14ac:dyDescent="0.35">
      <c r="A284" s="118"/>
      <c r="B284" s="92" t="s">
        <v>52</v>
      </c>
      <c r="C284" s="101"/>
      <c r="D284" s="104"/>
      <c r="E284" s="1"/>
      <c r="F284" s="1"/>
      <c r="G284" s="1"/>
      <c r="H284" s="93"/>
    </row>
    <row r="285" spans="1:9" ht="28.95" hidden="1" customHeight="1" outlineLevel="1" x14ac:dyDescent="0.3">
      <c r="A285" s="118"/>
      <c r="B285" s="32" t="s">
        <v>53</v>
      </c>
      <c r="C285" s="33" t="s">
        <v>54</v>
      </c>
      <c r="D285" s="102" t="s">
        <v>55</v>
      </c>
      <c r="E285" s="185" t="s">
        <v>131</v>
      </c>
      <c r="F285" s="185"/>
      <c r="G285" s="47" t="s">
        <v>57</v>
      </c>
      <c r="H285" s="87" t="s">
        <v>58</v>
      </c>
      <c r="I285" s="47" t="s">
        <v>59</v>
      </c>
    </row>
    <row r="286" spans="1:9" ht="25.95" hidden="1" customHeight="1" outlineLevel="1" x14ac:dyDescent="0.3">
      <c r="A286" s="118"/>
      <c r="B286" s="48" t="str">
        <f>IF(B283="Teaching (Lec)",'M-Setup'!$B$4,
IF(B283="Teaching (Lab)",'M-Setup'!$F$4,
IF(B283="Social-Common",'M-Setup'!$J$4,
IF(B283="Library-Study",'M-Setup'!$N$4,
IF(B283="External",'M-Setup'!$R$4,
IF(B283="WC Facility",'M-Setup'!$V$4," "))))))</f>
        <v xml:space="preserve"> </v>
      </c>
      <c r="C286" s="45" t="str">
        <f>IF(B283="Teaching (Lec)", 'M-Setup'!$C$4,
IF(B283="Teaching (Lab)", 'M-Setup'!$G$4,
IF(B283="Social-Common", 'M-Setup'!$K$4,
IF(B283="Library-Study", 'M-Setup'!$O$4,
IF(B283="External", 'M-Setup'!$S$4,
IF(B283="WC Facility",'M-Setup'!$W$4," "))))))</f>
        <v xml:space="preserve"> </v>
      </c>
      <c r="D286" s="44" t="str">
        <f>IF(B283="Teaching (Lec)", 'M-Setup'!$D$4,
IF(B283="Teaching (Lab)", 'M-Setup'!$H$4,
IF(B283="Social-Common", 'M-Setup'!$L$4,
IF(B283="Library-Study", 'M-Setup'!$P$4,
IF(B283="External", 'M-Setup'!$T$4,
IF(B283="WC Facility", 'M-Setup'!$X$4, " "))))))</f>
        <v xml:space="preserve"> </v>
      </c>
      <c r="E286" s="46"/>
      <c r="F286" s="59"/>
      <c r="G286" s="89"/>
      <c r="H286" s="77"/>
      <c r="I286" s="49"/>
    </row>
    <row r="287" spans="1:9" ht="25.95" hidden="1" customHeight="1" outlineLevel="1" x14ac:dyDescent="0.3">
      <c r="A287" s="118"/>
      <c r="B287" s="48" t="str">
        <f>IF(B283="Teaching (Lec)",'M-Setup'!$B$5,
IF(B283="Teaching (Lab)",'M-Setup'!$F$5,
IF(B283="Social-Common",'M-Setup'!$J$5,
IF(B283="Library-Study",'M-Setup'!$N$5,
IF(B283="External",'M-Setup'!$R$5,
IF(B283="WC Facility",'M-Setup'!$V$5," "))))))</f>
        <v xml:space="preserve"> </v>
      </c>
      <c r="C287" s="45" t="str">
        <f>IF(B283="Teaching (Lec)", 'M-Setup'!$C$5,
IF(B283="Teaching (Lab)", 'M-Setup'!$G$5,
IF(B283="Social-Common", 'M-Setup'!$K$5,
IF(B283="Library-Study", 'M-Setup'!$O$5,
IF(B283="External", 'M-Setup'!$S$5,
IF(B283="WC Facility",'M-Setup'!$W$5," "))))))</f>
        <v xml:space="preserve"> </v>
      </c>
      <c r="D287" s="44" t="str">
        <f>IF(B283="Teaching (Lec)", 'M-Setup'!$D$5,
IF(B283="Teaching (Lab)", 'M-Setup'!$H$5,
IF(B283="Social-Common", 'M-Setup'!$L$5,
IF(B283="Library-Study", 'M-Setup'!$P$5,
IF(B283="External", 'M-Setup'!$T$5,
IF(B283="WC Facility",'M-Setup'!$X$5," "))))))</f>
        <v xml:space="preserve"> </v>
      </c>
      <c r="E287" s="46"/>
      <c r="F287" s="59"/>
      <c r="G287" s="89"/>
      <c r="H287" s="77"/>
      <c r="I287" s="49"/>
    </row>
    <row r="288" spans="1:9" ht="25.95" hidden="1" customHeight="1" outlineLevel="1" x14ac:dyDescent="0.3">
      <c r="A288" s="118"/>
      <c r="B288" s="48" t="str">
        <f>IF(B283="Teaching (Lec)",'M-Setup'!$B$6,
IF(B283="Teaching (Lab)",'M-Setup'!$F$6,
IF(B283="Social-Common",'M-Setup'!$J$6,
IF(B283="Library-Study",'M-Setup'!$N$6,
IF(B283="External",'M-Setup'!$R$6,
IF(B283="WC Facility",'M-Setup'!$V$6," "))))))</f>
        <v xml:space="preserve"> </v>
      </c>
      <c r="C288" s="45" t="str">
        <f>IF(B283="Teaching (Lec)", 'M-Setup'!$C$6,
IF(B283="Teaching (Lab)", 'M-Setup'!$G$6,
IF(B283="Social-Common", 'M-Setup'!$K$6,
IF(B283="Library-Study", 'M-Setup'!$O$6,
IF(B283="External", 'M-Setup'!$S$6,
IF(B283="WC Facility",'M-Setup'!$W$6," "))))))</f>
        <v xml:space="preserve"> </v>
      </c>
      <c r="D288" s="44" t="str">
        <f>IF(B283="Teaching (Lec)", 'M-Setup'!$D$6,
IF(B283="Teaching (Lab)", 'M-Setup'!$H$6,
IF(B283="Social-Common", 'M-Setup'!$L$6,
IF(B283="Library-Study", 'M-Setup'!$P$6,
IF(B283="External", 'M-Setup'!$T$6,
IF(B283="WC Facility",'M-Setup'!$X$6," "))))))</f>
        <v xml:space="preserve"> </v>
      </c>
      <c r="E288" s="46"/>
      <c r="F288" s="59"/>
      <c r="G288" s="89"/>
      <c r="H288" s="77"/>
      <c r="I288" s="49"/>
    </row>
    <row r="289" spans="1:9" ht="25.95" hidden="1" customHeight="1" outlineLevel="1" x14ac:dyDescent="0.3">
      <c r="A289" s="118"/>
      <c r="B289" s="48" t="str">
        <f>IF(B283="Teaching (Lec)",'M-Setup'!$B$7,
IF(B283="Teaching (Lab)",'M-Setup'!$F$7,
IF(B283="Social-Common",'M-Setup'!$J$7,
IF(B283="Library-Study",'M-Setup'!$N$7,
IF(B283="External",'M-Setup'!$R$7,
IF(B283="WC Facility",'M-Setup'!$V$7," "))))))</f>
        <v xml:space="preserve"> </v>
      </c>
      <c r="C289" s="45" t="str">
        <f>IF(B283="Teaching (Lec)", 'M-Setup'!$C$7,
IF(B283="Teaching (Lab)", 'M-Setup'!$G$7,
IF(B283="Social-Common", 'M-Setup'!$K$7,
IF(B283="Library-Study", 'M-Setup'!$O$7,
IF(B283="External", 'M-Setup'!$S$7,
IF(B283="WC Facility",'M-Setup'!$W$7," "))))))</f>
        <v xml:space="preserve"> </v>
      </c>
      <c r="D289" s="44" t="str">
        <f>IF(B283="Teaching (Lec)", 'M-Setup'!$D$7,
IF(B283="Teaching (Lab)", 'M-Setup'!$H$7,
IF(B283="Social-Common", 'M-Setup'!$L$7,
IF(B283="Library-Study", 'M-Setup'!$P$7,
IF(B283="External", 'M-Setup'!$T$7,
IF(B283="WC Facility",'M-Setup'!$X$7," "))))))</f>
        <v xml:space="preserve"> </v>
      </c>
      <c r="E289" s="46"/>
      <c r="F289" s="59"/>
      <c r="G289" s="89"/>
      <c r="H289" s="77"/>
      <c r="I289" s="49"/>
    </row>
    <row r="290" spans="1:9" ht="25.95" hidden="1" customHeight="1" outlineLevel="1" x14ac:dyDescent="0.3">
      <c r="A290" s="118"/>
      <c r="B290" s="48" t="str">
        <f>IF(B283="Teaching (Lec)",'M-Setup'!$B$8,
IF(B283="Teaching (Lab)",'M-Setup'!$F$8,
IF(B283="Social-Common",'M-Setup'!$J$8,
IF(B283="Library-Study",'M-Setup'!$N$8,
IF(B283="External",'M-Setup'!$R$8,
IF(B283="WC Facility",'M-Setup'!$V$8," "))))))</f>
        <v xml:space="preserve"> </v>
      </c>
      <c r="C290" s="45" t="str">
        <f>IF(B283="Teaching (Lec)", 'M-Setup'!$C$8,
IF(B283="Teaching (Lab)", 'M-Setup'!$G$8,
IF(B283="Social-Common", 'M-Setup'!$K$8,
IF(B283="Library-Study", 'M-Setup'!$O$8,
IF(B283="External", 'M-Setup'!$S$8,
IF(B283="WC Facility",'M-Setup'!$W$8," "))))))</f>
        <v xml:space="preserve"> </v>
      </c>
      <c r="D290" s="44" t="str">
        <f>IF(B283="Teaching (Lec)", 'M-Setup'!$D$8,
IF(B283="Teaching (Lab)", 'M-Setup'!$H$8,
IF(B283="Social-Common", 'M-Setup'!$L$8,
IF(B283="Library-Study", 'M-Setup'!$P$8,
IF(B283="External", 'M-Setup'!$T$8,
IF(B283="WC Facility",'M-Setup'!$X$8," "))))))</f>
        <v xml:space="preserve"> </v>
      </c>
      <c r="E290" s="46"/>
      <c r="F290" s="59"/>
      <c r="G290" s="89"/>
      <c r="H290" s="77"/>
      <c r="I290" s="49"/>
    </row>
    <row r="291" spans="1:9" ht="25.95" hidden="1" customHeight="1" outlineLevel="1" x14ac:dyDescent="0.3">
      <c r="A291" s="118"/>
      <c r="B291" s="48" t="str">
        <f>IF(B283="Teaching (Lec)",'M-Setup'!$B$9,
IF(B283="Teaching (Lab)",'M-Setup'!$F$9,
IF(B283="Social-Common",'M-Setup'!$J$9,
IF(B283="Library-Study",'M-Setup'!$N$9,
IF(B283="External",'M-Setup'!$R$9,
IF(B283="WC Facility",'M-Setup'!$V$9," "))))))</f>
        <v xml:space="preserve"> </v>
      </c>
      <c r="C291" s="45" t="str">
        <f>IF(B283="Teaching (Lec)", 'M-Setup'!$C$9,
IF(B283="Teaching (Lab)", 'M-Setup'!$G$9,
IF(B283="Social-Common", 'M-Setup'!$K$9,
IF(B283="Library-Study", 'M-Setup'!$O$9,
IF(B283="External", 'M-Setup'!$S$9,
IF(B283="WC Facility",'M-Setup'!$W$9," "))))))</f>
        <v xml:space="preserve"> </v>
      </c>
      <c r="D291" s="44" t="str">
        <f>IF(B283="Teaching (Lec)", 'M-Setup'!$D$9,
IF(B283="Teaching (Lab)", 'M-Setup'!$H$9,
IF(B283="Social-Common", 'M-Setup'!$L$9,
IF(B283="Library-Study", 'M-Setup'!$P$9,
IF(B283="External", 'M-Setup'!$T$9,
IF(B283="WC Facility",'M-Setup'!$X$9," "))))))</f>
        <v xml:space="preserve"> </v>
      </c>
      <c r="E291" s="46"/>
      <c r="F291" s="59"/>
      <c r="G291" s="89"/>
      <c r="H291" s="77"/>
      <c r="I291" s="49"/>
    </row>
    <row r="292" spans="1:9" ht="25.95" hidden="1" customHeight="1" outlineLevel="1" x14ac:dyDescent="0.3">
      <c r="A292" s="118"/>
      <c r="B292" s="48" t="str">
        <f>IF(B283="Teaching (Lec)",'M-Setup'!$B$10,
IF(B283="Teaching (Lab)",'M-Setup'!$F$10,
IF(B283="Social-Common",'M-Setup'!$J$10,
IF(B283="Library-Study",'M-Setup'!$N$10,
IF(B283="External",'M-Setup'!$R$10,
IF(B283="WC Facility",'M-Setup'!$V$10," "))))))</f>
        <v xml:space="preserve"> </v>
      </c>
      <c r="C292" s="45" t="str">
        <f>IF(B283="Teaching (Lec)", 'M-Setup'!$C$10,
IF(B283="Teaching (Lab)", 'M-Setup'!$G$10,
IF(B283="Social-Common", 'M-Setup'!$K$10,
IF(B283="Library-Study", 'M-Setup'!$O$10,
IF(B283="External", 'M-Setup'!$S$10,
IF(B283="WC Facility",'M-Setup'!$W$10," "))))))</f>
        <v xml:space="preserve"> </v>
      </c>
      <c r="D292" s="44" t="str">
        <f>IF(B283="Teaching (Lec)", 'M-Setup'!$D$10,
IF(B283="Teaching (Lab)", 'M-Setup'!$H$10,
IF(B283="Social-Common", 'M-Setup'!$L$10,
IF(B283="Library-Study", 'M-Setup'!$P$10,
IF(B283="External", 'M-Setup'!$T$10,
IF(B283="WC Facility",'M-Setup'!$X$10," "))))))</f>
        <v xml:space="preserve"> </v>
      </c>
      <c r="E292" s="46"/>
      <c r="F292" s="59"/>
      <c r="G292" s="89"/>
      <c r="H292" s="77"/>
      <c r="I292" s="49"/>
    </row>
    <row r="293" spans="1:9" ht="25.95" hidden="1" customHeight="1" outlineLevel="1" x14ac:dyDescent="0.3">
      <c r="A293" s="118"/>
      <c r="B293" s="48" t="str">
        <f>IF(B283="Teaching (Lec)",'M-Setup'!$B$11,
IF(B283="Teaching (Lab)",'M-Setup'!$F$11,
IF(B283="Social-Common",'M-Setup'!$J$11,
IF(B283="Library-Study",'M-Setup'!$N$11,
IF(B283="External",'M-Setup'!$R$11,
IF(B283="WC Facility",'M-Setup'!$V$11," "))))))</f>
        <v xml:space="preserve"> </v>
      </c>
      <c r="C293" s="45" t="str">
        <f>IF(B283="Teaching (Lec)", 'M-Setup'!$C$11,
IF(B283="Teaching (Lab)", 'M-Setup'!$G$11,
IF(B283="Social-Common", 'M-Setup'!$K$11,
IF(B283="Library-Study", 'M-Setup'!$O$11,
IF(B283="External", 'M-Setup'!$S$11,
IF(B283="WC Facility",'M-Setup'!$W$11," "))))))</f>
        <v xml:space="preserve"> </v>
      </c>
      <c r="D293" s="44" t="str">
        <f>IF(B283="Teaching (Lec)", 'M-Setup'!$D$11,
IF(B283="Teaching (Lab)", 'M-Setup'!$H$11,
IF(B283="Social-Common", 'M-Setup'!$L$11,
IF(B283="Library-Study", 'M-Setup'!$P$11,
IF(B283="External", 'M-Setup'!$T$11,
IF(B283="WC Facility",'M-Setup'!$X$11," "))))))</f>
        <v xml:space="preserve"> </v>
      </c>
      <c r="E293" s="46"/>
      <c r="F293" s="59"/>
      <c r="G293" s="89"/>
      <c r="H293" s="77"/>
      <c r="I293" s="49"/>
    </row>
    <row r="294" spans="1:9" ht="25.95" hidden="1" customHeight="1" outlineLevel="1" x14ac:dyDescent="0.3">
      <c r="A294" s="118"/>
      <c r="B294" s="48" t="str">
        <f>IF(B283="Teaching (Lec)",'M-Setup'!$B$12,
IF(B283="Teaching (Lab)",'M-Setup'!$F$12,
IF(B283="Social-Common",'M-Setup'!$J$12,
IF(B283="Library-Study",'M-Setup'!$N$12,
IF(B283="External",'M-Setup'!$R$12,
IF(B283="WC Facility",'M-Setup'!$V$12," "))))))</f>
        <v xml:space="preserve"> </v>
      </c>
      <c r="C294" s="45" t="str">
        <f>IF(B283="Teaching (Lec)", 'M-Setup'!$C$12,
IF(B283="Teaching (Lab)", 'M-Setup'!$G$12,
IF(B283="Social-Common", 'M-Setup'!$K$12,
IF(B283="Library-Study", 'M-Setup'!$O$12,
IF(B283="External", 'M-Setup'!$S$12,
IF(B283="WC Facility",'M-Setup'!$W$12," "))))))</f>
        <v xml:space="preserve"> </v>
      </c>
      <c r="D294" s="44" t="str">
        <f>IF(B283="Teaching (Lec)", 'M-Setup'!$D$12,
IF(B283="Teaching (Lab)", 'M-Setup'!$H$12,
IF(B283="Social-Common", 'M-Setup'!$L$12,
IF(B283="Library-Study", 'M-Setup'!$P$12,
IF(B283="External", 'M-Setup'!$T$12,
IF(B283="WC Facility",'M-Setup'!$X$12," "))))))</f>
        <v xml:space="preserve"> </v>
      </c>
      <c r="E294" s="46"/>
      <c r="F294" s="59"/>
      <c r="G294" s="89"/>
      <c r="H294" s="77"/>
      <c r="I294" s="49"/>
    </row>
    <row r="295" spans="1:9" ht="25.95" hidden="1" customHeight="1" outlineLevel="1" x14ac:dyDescent="0.3">
      <c r="A295" s="118"/>
      <c r="B295" s="48" t="str">
        <f>IF(B283="Teaching (Lec)",'M-Setup'!$B$13,
IF(B283="Teaching (Lab)",'M-Setup'!$F$13,
IF(B283="Social-Common",'M-Setup'!$J$13,
IF(B283="Library-Study",'M-Setup'!$N$13,
IF(B283="External",'M-Setup'!$R$13,
IF(B283="WC Facility",'M-Setup'!$V$13," "))))))</f>
        <v xml:space="preserve"> </v>
      </c>
      <c r="C295" s="45" t="str">
        <f>IF(B283="Teaching (Lec)", 'M-Setup'!$C$13,
IF(B283="Teaching (Lab)", 'M-Setup'!$G$13,
IF(B283="Social-Common", 'M-Setup'!$K$13,
IF(B283="Library-Study", 'M-Setup'!$O$13,
IF(B283="External", 'M-Setup'!$S$13,
IF(B283="WC Facility",'M-Setup'!$W$13," "))))))</f>
        <v xml:space="preserve"> </v>
      </c>
      <c r="D295" s="44" t="str">
        <f>IF(B283="Teaching (Lec)", 'M-Setup'!$D$13,
IF(B283="Teaching (Lab)", 'M-Setup'!$H$13,
IF(B283="Social-Common", 'M-Setup'!$L$13,
IF(B283="Library-Study", 'M-Setup'!$P$13,
IF(B283="External", 'M-Setup'!$T$13,
IF(B283="WC Facility",'M-Setup'!$X$13," "))))))</f>
        <v xml:space="preserve"> </v>
      </c>
      <c r="E295" s="46"/>
      <c r="F295" s="59"/>
      <c r="G295" s="89"/>
      <c r="H295" s="77"/>
      <c r="I295" s="49"/>
    </row>
    <row r="296" spans="1:9" ht="25.95" hidden="1" customHeight="1" outlineLevel="1" x14ac:dyDescent="0.3">
      <c r="A296" s="118"/>
      <c r="B296" s="48" t="str">
        <f>IF(B283="Teaching (Lec)",'M-Setup'!$B$14,
IF(B283="Teaching (Lab)",'M-Setup'!$F$14,
IF(B283="Social-Common",'M-Setup'!$J$14,
IF(B283="Library-Study",'M-Setup'!$N$14,
IF(B283="External",'M-Setup'!$R$14,
IF(B283="WC Facility",'M-Setup'!$V$14," "))))))</f>
        <v xml:space="preserve"> </v>
      </c>
      <c r="C296" s="45" t="str">
        <f>IF(B283="Teaching (Lec)", 'M-Setup'!$C$14,
IF(B283="Teaching (Lab)", 'M-Setup'!$G$14,
IF(B283="Social-Common", 'M-Setup'!$K$14,
IF(B283="Library-Study", 'M-Setup'!$O$14,
IF(B283="External", 'M-Setup'!$S$14,
IF(B283="WC Facility",'M-Setup'!$W$14," "))))))</f>
        <v xml:space="preserve"> </v>
      </c>
      <c r="D296" s="44" t="str">
        <f>IF(B283="Teaching (Lec)", 'M-Setup'!$D$14,
IF(B283="Teaching (Lab)", 'M-Setup'!$H$14,
IF(B283="Social-Common", 'M-Setup'!$L$14,
IF(B283="Library-Study", 'M-Setup'!$P$14,
IF(B283="External", 'M-Setup'!$T$14,
IF(B283="WC Facility",'M-Setup'!$X$14," "))))))</f>
        <v xml:space="preserve"> </v>
      </c>
      <c r="E296" s="46"/>
      <c r="F296" s="59"/>
      <c r="G296" s="89"/>
      <c r="H296" s="77"/>
      <c r="I296" s="49"/>
    </row>
    <row r="297" spans="1:9" ht="25.95" hidden="1" customHeight="1" outlineLevel="1" x14ac:dyDescent="0.3">
      <c r="A297" s="118"/>
      <c r="B297" s="48" t="str">
        <f>IF(B283="Teaching (Lec)",'M-Setup'!$B$15,
IF(B283="Teaching (Lab)",'M-Setup'!$F$15,
IF(B283="Social-Common",'M-Setup'!$J$15,
IF(B283="Library-Study",'M-Setup'!$N$15,
IF(B283="External",'M-Setup'!$R$15,
IF(B283="WC Facility",'M-Setup'!$V$15," "))))))</f>
        <v xml:space="preserve"> </v>
      </c>
      <c r="C297" s="45" t="str">
        <f>IF(B283="Teaching (Lec)", 'M-Setup'!$C$15,
IF(B283="Teaching (Lab)", 'M-Setup'!$G$15,
IF(B283="Social-Common", 'M-Setup'!$K$15,
IF(B283="Library-Study", 'M-Setup'!$O$15,
IF(B283="External", 'M-Setup'!$S$15,
IF(B283="WC Facility",'M-Setup'!$W$15," "))))))</f>
        <v xml:space="preserve"> </v>
      </c>
      <c r="D297" s="44" t="str">
        <f>IF(B283="Teaching (Lec)", 'M-Setup'!$D$15,
IF(B283="Teaching (Lab)", 'M-Setup'!$H$15,
IF(B283="Social-Common", 'M-Setup'!$L$15,
IF(B283="Library-Study", 'M-Setup'!$P$15,
IF(B283="External", 'M-Setup'!$T$15,
IF(B283="WC Facility",'M-Setup'!$X$15," "))))))</f>
        <v xml:space="preserve"> </v>
      </c>
      <c r="E297" s="46"/>
      <c r="F297" s="59"/>
      <c r="G297" s="89"/>
      <c r="H297" s="77"/>
      <c r="I297" s="49"/>
    </row>
    <row r="298" spans="1:9" ht="25.95" hidden="1" customHeight="1" outlineLevel="1" x14ac:dyDescent="0.3">
      <c r="A298" s="118"/>
      <c r="B298" s="48" t="str">
        <f>IF(B283="Teaching (Lec)",'M-Setup'!$B$16,
IF(B283="Teaching (Lab)",'M-Setup'!$F$16,
IF(B283="Social-Common",'M-Setup'!$J$16,
IF(B283="Library-Study",'M-Setup'!$N$16,
IF(B283="External",'M-Setup'!$R$16,
IF(B283="WC Facility",'M-Setup'!$V$16," "))))))</f>
        <v xml:space="preserve"> </v>
      </c>
      <c r="C298" s="45" t="str">
        <f>IF(B283="Teaching (Lec)", 'M-Setup'!$C$16,
IF(B283="Teaching (Lab)", 'M-Setup'!$G$16,
IF(B283="Social-Common", 'M-Setup'!$K$16,
IF(B283="Library-Study", 'M-Setup'!$O$16,
IF(B283="External", 'M-Setup'!$S$16,
IF(B283="WC Facility",'M-Setup'!$W$16," "))))))</f>
        <v xml:space="preserve"> </v>
      </c>
      <c r="D298" s="44" t="str">
        <f>IF(B283="Teaching (Lec)", 'M-Setup'!$D$16,
IF(B283="Teaching (Lab)", 'M-Setup'!$H$16,
IF(B283="Social-Common", 'M-Setup'!$L$16,
IF(B283="Library-Study", 'M-Setup'!$P$16,
IF(B283="External", 'M-Setup'!$T$16,
IF(B283="WC Facility",'M-Setup'!$X$16," "))))))</f>
        <v xml:space="preserve"> </v>
      </c>
      <c r="E298" s="46"/>
      <c r="F298" s="60"/>
      <c r="G298" s="89"/>
      <c r="H298" s="77"/>
      <c r="I298" s="49"/>
    </row>
    <row r="299" spans="1:9" ht="25.95" hidden="1" customHeight="1" outlineLevel="1" x14ac:dyDescent="0.3">
      <c r="A299" s="118"/>
      <c r="B299" s="48" t="str">
        <f>IF(B283="Teaching (Lec)",'M-Setup'!$B$17,
IF(B283="Teaching (Lab)",'M-Setup'!$F$17,
IF(B283="Social-Common",'M-Setup'!$J$17,
IF(B283="Library-Study",'M-Setup'!$N$17,
IF(B283="External",'M-Setup'!$R$17,
IF(B283="WC Facility",'M-Setup'!$V$17," "))))))</f>
        <v xml:space="preserve"> </v>
      </c>
      <c r="C299" s="45" t="str">
        <f>IF(B283="Teaching (Lec)", 'M-Setup'!$C$17,
IF(B283="Teaching (Lab)", 'M-Setup'!$G$17,
IF(B283="Social-Common", 'M-Setup'!$K$17,
IF(B283="Library-Study", 'M-Setup'!$O$17,
IF(B283="External", 'M-Setup'!$S$17,
IF(B283="WC Facility",'M-Setup'!$W$17," "))))))</f>
        <v xml:space="preserve"> </v>
      </c>
      <c r="D299" s="44" t="str">
        <f>IF(B283="Teaching (Lec)", 'M-Setup'!$D$17,
IF(B283="Teaching (Lab)", 'M-Setup'!$H$17,
IF(B283="Social-Common", 'M-Setup'!$L$17,
IF(B283="Library-Study", 'M-Setup'!$P$17,
IF(B283="External", 'M-Setup'!$T$17,
IF(B283="WC Facility",'M-Setup'!$X$17," "))))))</f>
        <v xml:space="preserve"> </v>
      </c>
      <c r="E299" s="46"/>
      <c r="F299" s="60"/>
      <c r="G299" s="89"/>
      <c r="H299" s="77"/>
      <c r="I299" s="49"/>
    </row>
    <row r="300" spans="1:9" ht="25.95" hidden="1" customHeight="1" outlineLevel="1" x14ac:dyDescent="0.3">
      <c r="A300" s="118"/>
      <c r="B300" s="48" t="str">
        <f>IF(B283="Teaching (Lec)",'M-Setup'!$B$18,
IF(B283="Teaching (Lab)",'M-Setup'!$F$18,
IF(B283="Social-Common",'M-Setup'!$J$18,
IF(B283="Library-Study",'M-Setup'!$N$18,
IF(B283="External",'M-Setup'!$R$18,
IF(B283="WC Facility",'M-Setup'!$V$18," "))))))</f>
        <v xml:space="preserve"> </v>
      </c>
      <c r="C300" s="45" t="str">
        <f>IF(B283="Teaching (Lec)", 'M-Setup'!$C$18,
IF(B283="Teaching (Lab)", 'M-Setup'!$G$18,
IF(B283="Social-Common", 'M-Setup'!$K$18,
IF(B283="Library-Study", 'M-Setup'!$O$18,
IF(B283="External", 'M-Setup'!$S$18,
IF(B283="WC Facility",'M-Setup'!$W$18," "))))))</f>
        <v xml:space="preserve"> </v>
      </c>
      <c r="D300" s="44" t="str">
        <f>IF(B283="Teaching (Lec)", 'M-Setup'!$D$18,
IF(B283="Teaching (Lab)", 'M-Setup'!$H$18,
IF(B283="Social-Common", 'M-Setup'!$L$18,
IF(B283="Library-Study", 'M-Setup'!$P$18,
IF(B283="External", 'M-Setup'!$T$18,
IF(B283="WC Facility",'M-Setup'!$X$18," "))))))</f>
        <v xml:space="preserve"> </v>
      </c>
      <c r="E300" s="46"/>
      <c r="F300" s="60"/>
      <c r="G300" s="89"/>
      <c r="H300" s="77"/>
      <c r="I300" s="49"/>
    </row>
    <row r="301" spans="1:9" ht="25.95" hidden="1" customHeight="1" outlineLevel="1" x14ac:dyDescent="0.3">
      <c r="A301" s="118"/>
      <c r="B301" s="48" t="str">
        <f>IF(B283="Teaching (Lec)",'M-Setup'!$B$19,
IF(B283="Teaching (Lab)",'M-Setup'!$F$19,
IF(B283="Social-Common",'M-Setup'!$J$19,
IF(B283="Library-Study",'M-Setup'!$N$19,
IF(B283="External",'M-Setup'!$R$19,
IF(B283="WC Facility",'M-Setup'!$V$19," "))))))</f>
        <v xml:space="preserve"> </v>
      </c>
      <c r="C301" s="45" t="str">
        <f>IF(B283="Teaching (Lec)", 'M-Setup'!$C$19,
IF(B283="Teaching (Lab)", 'M-Setup'!$G$19,
IF(B283="Social-Common", 'M-Setup'!$K$19,
IF(B283="Library-Study", 'M-Setup'!$O$19,
IF(B283="External", 'M-Setup'!$S$19,
IF(B283="WC Facility",'M-Setup'!$W$19," "))))))</f>
        <v xml:space="preserve"> </v>
      </c>
      <c r="D301" s="44" t="str">
        <f>IF(B283="Teaching (Lec)", 'M-Setup'!$D$19,
IF(B283="Teaching (Lab)", 'M-Setup'!$H$19,
IF(B283="Social-Common", 'M-Setup'!$L$19,
IF(B283="Library-Study", 'M-Setup'!$P$19,
IF(B283="External", 'M-Setup'!$T$19,
IF(B283="WC Facility",'M-Setup'!$X$19," "))))))</f>
        <v xml:space="preserve"> </v>
      </c>
      <c r="E301" s="46"/>
      <c r="F301" s="60"/>
      <c r="G301" s="89"/>
      <c r="H301" s="77"/>
      <c r="I301" s="49"/>
    </row>
    <row r="302" spans="1:9" ht="26.4" hidden="1" customHeight="1" outlineLevel="1" thickBot="1" x14ac:dyDescent="0.35">
      <c r="A302" s="118"/>
      <c r="B302" s="50" t="str">
        <f>IF(B283="Teaching (Lec)",'M-Setup'!$B$20,
IF(B283="Teaching (Lab)",'M-Setup'!$F$20,
IF(B283="Social-Common",'M-Setup'!$J$20,
IF(B283="Library-Study",'M-Setup'!$N$20,
IF(B283="External",'M-Setup'!$R$20,
IF(B283="WC Facility",'M-Setup'!$V$20," "))))))</f>
        <v xml:space="preserve"> </v>
      </c>
      <c r="C302" s="51" t="str">
        <f>IF(B283="Teaching (Lec)", 'M-Setup'!$C$20,
IF(B283="Teaching (Lab)", 'M-Setup'!$G$20,
IF(B283="Social-Common", 'M-Setup'!$K$20,
IF(B283="Library-Study", 'M-Setup'!$O$20,
IF(B283="External", 'M-Setup'!$S$20,
IF(B283="WC Facility",'M-Setup'!$W$20," "))))))</f>
        <v xml:space="preserve"> </v>
      </c>
      <c r="D302" s="52" t="str">
        <f>IF(B283="Teaching (Lec)", 'M-Setup'!$D$20,
IF(B283="Teaching (Lab)", 'M-Setup'!$H$20,
IF(B283="Social-Common", 'M-Setup'!$L$20,
IF(B283="Library-Study", 'M-Setup'!$P$20,
IF(B283="External", 'M-Setup'!$T$20,
IF(B283="WC Facility",'M-Setup'!$X$20," "))))))</f>
        <v xml:space="preserve"> </v>
      </c>
      <c r="E302" s="53"/>
      <c r="F302" s="86"/>
      <c r="G302" s="90"/>
      <c r="H302" s="88"/>
      <c r="I302" s="54"/>
    </row>
    <row r="303" spans="1:9" ht="15" collapsed="1" thickBot="1" x14ac:dyDescent="0.35">
      <c r="A303" s="114">
        <v>16</v>
      </c>
      <c r="B303" s="57"/>
      <c r="C303" s="103"/>
      <c r="D303" s="61" t="str">
        <f>IF(B303="Teaching (Lec)", COUNTA(F307:F320)/14,
IF(B303="Teaching (Lab)", COUNTA(F307:F320)/14,
IF(B303="Social-Common", COUNTA(F307:F315)/9,
IF(B303="Library-Study", COUNTA(F307:F317)/11,
IF(B303="External", COUNTA(F307:F311)/5,
IF(B303="WC Facility", COUNTA(F307:F311)/10, " "))))))</f>
        <v xml:space="preserve"> </v>
      </c>
      <c r="H303" s="91">
        <f t="shared" ref="H303" si="0">COUNTA(I306:I322)</f>
        <v>0</v>
      </c>
    </row>
    <row r="304" spans="1:9" ht="15" hidden="1" outlineLevel="1" thickBot="1" x14ac:dyDescent="0.35">
      <c r="A304" s="118"/>
      <c r="B304" s="92" t="s">
        <v>52</v>
      </c>
      <c r="C304" s="101"/>
      <c r="D304" s="104"/>
      <c r="E304" s="1"/>
      <c r="F304" s="1"/>
      <c r="G304" s="1"/>
      <c r="H304" s="93"/>
    </row>
    <row r="305" spans="1:9" ht="28.8" hidden="1" outlineLevel="1" x14ac:dyDescent="0.3">
      <c r="A305" s="118"/>
      <c r="B305" s="32" t="s">
        <v>53</v>
      </c>
      <c r="C305" s="33" t="s">
        <v>54</v>
      </c>
      <c r="D305" s="102" t="s">
        <v>55</v>
      </c>
      <c r="E305" s="185" t="s">
        <v>131</v>
      </c>
      <c r="F305" s="185"/>
      <c r="G305" s="47" t="s">
        <v>57</v>
      </c>
      <c r="H305" s="87" t="s">
        <v>58</v>
      </c>
      <c r="I305" s="47" t="s">
        <v>59</v>
      </c>
    </row>
    <row r="306" spans="1:9" ht="25.8" hidden="1" outlineLevel="1" x14ac:dyDescent="0.3">
      <c r="A306" s="118"/>
      <c r="B306" s="48" t="str">
        <f>IF(B303="Teaching (Lec)",'M-Setup'!$B$4,
IF(B303="Teaching (Lab)",'M-Setup'!$F$4,
IF(B303="Social-Common",'M-Setup'!$J$4,
IF(B303="Library-Study",'M-Setup'!$N$4,
IF(B303="External",'M-Setup'!$R$4,
IF(B303="WC Facility",'M-Setup'!$V$4," "))))))</f>
        <v xml:space="preserve"> </v>
      </c>
      <c r="C306" s="45" t="str">
        <f>IF(B303="Teaching (Lec)", 'M-Setup'!$C$4,
IF(B303="Teaching (Lab)", 'M-Setup'!$G$4,
IF(B303="Social-Common", 'M-Setup'!$K$4,
IF(B303="Library-Study", 'M-Setup'!$O$4,
IF(B303="External", 'M-Setup'!$S$4,
IF(B303="WC Facility",'M-Setup'!$W$4," "))))))</f>
        <v xml:space="preserve"> </v>
      </c>
      <c r="D306" s="44" t="str">
        <f>IF(B303="Teaching (Lec)", 'M-Setup'!$D$4,
IF(B303="Teaching (Lab)", 'M-Setup'!$H$4,
IF(B303="Social-Common", 'M-Setup'!$L$4,
IF(B303="Library-Study", 'M-Setup'!$P$4,
IF(B303="External", 'M-Setup'!$T$4,
IF(B303="WC Facility", 'M-Setup'!$X$4, " "))))))</f>
        <v xml:space="preserve"> </v>
      </c>
      <c r="E306" s="46"/>
      <c r="F306" s="59"/>
      <c r="G306" s="89"/>
      <c r="H306" s="77"/>
      <c r="I306" s="49"/>
    </row>
    <row r="307" spans="1:9" ht="25.8" hidden="1" outlineLevel="1" x14ac:dyDescent="0.3">
      <c r="A307" s="118"/>
      <c r="B307" s="48" t="str">
        <f>IF(B303="Teaching (Lec)",'M-Setup'!$B$5,
IF(B303="Teaching (Lab)",'M-Setup'!$F$5,
IF(B303="Social-Common",'M-Setup'!$J$5,
IF(B303="Library-Study",'M-Setup'!$N$5,
IF(B303="External",'M-Setup'!$R$5,
IF(B303="WC Facility",'M-Setup'!$V$5," "))))))</f>
        <v xml:space="preserve"> </v>
      </c>
      <c r="C307" s="45" t="str">
        <f>IF(B303="Teaching (Lec)", 'M-Setup'!$C$5,
IF(B303="Teaching (Lab)", 'M-Setup'!$G$5,
IF(B303="Social-Common", 'M-Setup'!$K$5,
IF(B303="Library-Study", 'M-Setup'!$O$5,
IF(B303="External", 'M-Setup'!$S$5,
IF(B303="WC Facility",'M-Setup'!$W$5," "))))))</f>
        <v xml:space="preserve"> </v>
      </c>
      <c r="D307" s="44" t="str">
        <f>IF(B303="Teaching (Lec)", 'M-Setup'!$D$5,
IF(B303="Teaching (Lab)", 'M-Setup'!$H$5,
IF(B303="Social-Common", 'M-Setup'!$L$5,
IF(B303="Library-Study", 'M-Setup'!$P$5,
IF(B303="External", 'M-Setup'!$T$5,
IF(B303="WC Facility",'M-Setup'!$X$5," "))))))</f>
        <v xml:space="preserve"> </v>
      </c>
      <c r="E307" s="46"/>
      <c r="F307" s="59"/>
      <c r="G307" s="89"/>
      <c r="H307" s="77"/>
      <c r="I307" s="49"/>
    </row>
    <row r="308" spans="1:9" ht="25.8" hidden="1" outlineLevel="1" x14ac:dyDescent="0.3">
      <c r="A308" s="118"/>
      <c r="B308" s="48" t="str">
        <f>IF(B303="Teaching (Lec)",'M-Setup'!$B$6,
IF(B303="Teaching (Lab)",'M-Setup'!$F$6,
IF(B303="Social-Common",'M-Setup'!$J$6,
IF(B303="Library-Study",'M-Setup'!$N$6,
IF(B303="External",'M-Setup'!$R$6,
IF(B303="WC Facility",'M-Setup'!$V$6," "))))))</f>
        <v xml:space="preserve"> </v>
      </c>
      <c r="C308" s="45" t="str">
        <f>IF(B303="Teaching (Lec)", 'M-Setup'!$C$6,
IF(B303="Teaching (Lab)", 'M-Setup'!$G$6,
IF(B303="Social-Common", 'M-Setup'!$K$6,
IF(B303="Library-Study", 'M-Setup'!$O$6,
IF(B303="External", 'M-Setup'!$S$6,
IF(B303="WC Facility",'M-Setup'!$W$6," "))))))</f>
        <v xml:space="preserve"> </v>
      </c>
      <c r="D308" s="44" t="str">
        <f>IF(B303="Teaching (Lec)", 'M-Setup'!$D$6,
IF(B303="Teaching (Lab)", 'M-Setup'!$H$6,
IF(B303="Social-Common", 'M-Setup'!$L$6,
IF(B303="Library-Study", 'M-Setup'!$P$6,
IF(B303="External", 'M-Setup'!$T$6,
IF(B303="WC Facility",'M-Setup'!$X$6," "))))))</f>
        <v xml:space="preserve"> </v>
      </c>
      <c r="E308" s="46"/>
      <c r="F308" s="59"/>
      <c r="G308" s="89"/>
      <c r="H308" s="77"/>
      <c r="I308" s="49"/>
    </row>
    <row r="309" spans="1:9" ht="25.8" hidden="1" outlineLevel="1" x14ac:dyDescent="0.3">
      <c r="A309" s="118"/>
      <c r="B309" s="48" t="str">
        <f>IF(B303="Teaching (Lec)",'M-Setup'!$B$7,
IF(B303="Teaching (Lab)",'M-Setup'!$F$7,
IF(B303="Social-Common",'M-Setup'!$J$7,
IF(B303="Library-Study",'M-Setup'!$N$7,
IF(B303="External",'M-Setup'!$R$7,
IF(B303="WC Facility",'M-Setup'!$V$7," "))))))</f>
        <v xml:space="preserve"> </v>
      </c>
      <c r="C309" s="45" t="str">
        <f>IF(B303="Teaching (Lec)", 'M-Setup'!$C$7,
IF(B303="Teaching (Lab)", 'M-Setup'!$G$7,
IF(B303="Social-Common", 'M-Setup'!$K$7,
IF(B303="Library-Study", 'M-Setup'!$O$7,
IF(B303="External", 'M-Setup'!$S$7,
IF(B303="WC Facility",'M-Setup'!$W$7," "))))))</f>
        <v xml:space="preserve"> </v>
      </c>
      <c r="D309" s="44" t="str">
        <f>IF(B303="Teaching (Lec)", 'M-Setup'!$D$7,
IF(B303="Teaching (Lab)", 'M-Setup'!$H$7,
IF(B303="Social-Common", 'M-Setup'!$L$7,
IF(B303="Library-Study", 'M-Setup'!$P$7,
IF(B303="External", 'M-Setup'!$T$7,
IF(B303="WC Facility",'M-Setup'!$X$7," "))))))</f>
        <v xml:space="preserve"> </v>
      </c>
      <c r="E309" s="46"/>
      <c r="F309" s="59"/>
      <c r="G309" s="89"/>
      <c r="H309" s="77"/>
      <c r="I309" s="49"/>
    </row>
    <row r="310" spans="1:9" ht="25.8" hidden="1" outlineLevel="1" x14ac:dyDescent="0.3">
      <c r="A310" s="118"/>
      <c r="B310" s="48" t="str">
        <f>IF(B303="Teaching (Lec)",'M-Setup'!$B$8,
IF(B303="Teaching (Lab)",'M-Setup'!$F$8,
IF(B303="Social-Common",'M-Setup'!$J$8,
IF(B303="Library-Study",'M-Setup'!$N$8,
IF(B303="External",'M-Setup'!$R$8,
IF(B303="WC Facility",'M-Setup'!$V$8," "))))))</f>
        <v xml:space="preserve"> </v>
      </c>
      <c r="C310" s="45" t="str">
        <f>IF(B303="Teaching (Lec)", 'M-Setup'!$C$8,
IF(B303="Teaching (Lab)", 'M-Setup'!$G$8,
IF(B303="Social-Common", 'M-Setup'!$K$8,
IF(B303="Library-Study", 'M-Setup'!$O$8,
IF(B303="External", 'M-Setup'!$S$8,
IF(B303="WC Facility",'M-Setup'!$W$8," "))))))</f>
        <v xml:space="preserve"> </v>
      </c>
      <c r="D310" s="44" t="str">
        <f>IF(B303="Teaching (Lec)", 'M-Setup'!$D$8,
IF(B303="Teaching (Lab)", 'M-Setup'!$H$8,
IF(B303="Social-Common", 'M-Setup'!$L$8,
IF(B303="Library-Study", 'M-Setup'!$P$8,
IF(B303="External", 'M-Setup'!$T$8,
IF(B303="WC Facility",'M-Setup'!$X$8," "))))))</f>
        <v xml:space="preserve"> </v>
      </c>
      <c r="E310" s="46"/>
      <c r="F310" s="59"/>
      <c r="G310" s="89"/>
      <c r="H310" s="77"/>
      <c r="I310" s="49"/>
    </row>
    <row r="311" spans="1:9" ht="25.8" hidden="1" outlineLevel="1" x14ac:dyDescent="0.3">
      <c r="A311" s="118"/>
      <c r="B311" s="48" t="str">
        <f>IF(B303="Teaching (Lec)",'M-Setup'!$B$9,
IF(B303="Teaching (Lab)",'M-Setup'!$F$9,
IF(B303="Social-Common",'M-Setup'!$J$9,
IF(B303="Library-Study",'M-Setup'!$N$9,
IF(B303="External",'M-Setup'!$R$9,
IF(B303="WC Facility",'M-Setup'!$V$9," "))))))</f>
        <v xml:space="preserve"> </v>
      </c>
      <c r="C311" s="45" t="str">
        <f>IF(B303="Teaching (Lec)", 'M-Setup'!$C$9,
IF(B303="Teaching (Lab)", 'M-Setup'!$G$9,
IF(B303="Social-Common", 'M-Setup'!$K$9,
IF(B303="Library-Study", 'M-Setup'!$O$9,
IF(B303="External", 'M-Setup'!$S$9,
IF(B303="WC Facility",'M-Setup'!$W$9," "))))))</f>
        <v xml:space="preserve"> </v>
      </c>
      <c r="D311" s="44" t="str">
        <f>IF(B303="Teaching (Lec)", 'M-Setup'!$D$9,
IF(B303="Teaching (Lab)", 'M-Setup'!$H$9,
IF(B303="Social-Common", 'M-Setup'!$L$9,
IF(B303="Library-Study", 'M-Setup'!$P$9,
IF(B303="External", 'M-Setup'!$T$9,
IF(B303="WC Facility",'M-Setup'!$X$9," "))))))</f>
        <v xml:space="preserve"> </v>
      </c>
      <c r="E311" s="46"/>
      <c r="F311" s="59"/>
      <c r="G311" s="89"/>
      <c r="H311" s="77"/>
      <c r="I311" s="49"/>
    </row>
    <row r="312" spans="1:9" ht="25.8" hidden="1" outlineLevel="1" x14ac:dyDescent="0.3">
      <c r="A312" s="118"/>
      <c r="B312" s="48" t="str">
        <f>IF(B303="Teaching (Lec)",'M-Setup'!$B$10,
IF(B303="Teaching (Lab)",'M-Setup'!$F$10,
IF(B303="Social-Common",'M-Setup'!$J$10,
IF(B303="Library-Study",'M-Setup'!$N$10,
IF(B303="External",'M-Setup'!$R$10,
IF(B303="WC Facility",'M-Setup'!$V$10," "))))))</f>
        <v xml:space="preserve"> </v>
      </c>
      <c r="C312" s="45" t="str">
        <f>IF(B303="Teaching (Lec)", 'M-Setup'!$C$10,
IF(B303="Teaching (Lab)", 'M-Setup'!$G$10,
IF(B303="Social-Common", 'M-Setup'!$K$10,
IF(B303="Library-Study", 'M-Setup'!$O$10,
IF(B303="External", 'M-Setup'!$S$10,
IF(B303="WC Facility",'M-Setup'!$W$10," "))))))</f>
        <v xml:space="preserve"> </v>
      </c>
      <c r="D312" s="44" t="str">
        <f>IF(B303="Teaching (Lec)", 'M-Setup'!$D$10,
IF(B303="Teaching (Lab)", 'M-Setup'!$H$10,
IF(B303="Social-Common", 'M-Setup'!$L$10,
IF(B303="Library-Study", 'M-Setup'!$P$10,
IF(B303="External", 'M-Setup'!$T$10,
IF(B303="WC Facility",'M-Setup'!$X$10," "))))))</f>
        <v xml:space="preserve"> </v>
      </c>
      <c r="E312" s="46"/>
      <c r="F312" s="59"/>
      <c r="G312" s="89"/>
      <c r="H312" s="77"/>
      <c r="I312" s="49"/>
    </row>
    <row r="313" spans="1:9" ht="25.8" hidden="1" outlineLevel="1" x14ac:dyDescent="0.3">
      <c r="A313" s="118"/>
      <c r="B313" s="48" t="str">
        <f>IF(B303="Teaching (Lec)",'M-Setup'!$B$11,
IF(B303="Teaching (Lab)",'M-Setup'!$F$11,
IF(B303="Social-Common",'M-Setup'!$J$11,
IF(B303="Library-Study",'M-Setup'!$N$11,
IF(B303="External",'M-Setup'!$R$11,
IF(B303="WC Facility",'M-Setup'!$V$11," "))))))</f>
        <v xml:space="preserve"> </v>
      </c>
      <c r="C313" s="45" t="str">
        <f>IF(B303="Teaching (Lec)", 'M-Setup'!$C$11,
IF(B303="Teaching (Lab)", 'M-Setup'!$G$11,
IF(B303="Social-Common", 'M-Setup'!$K$11,
IF(B303="Library-Study", 'M-Setup'!$O$11,
IF(B303="External", 'M-Setup'!$S$11,
IF(B303="WC Facility",'M-Setup'!$W$11," "))))))</f>
        <v xml:space="preserve"> </v>
      </c>
      <c r="D313" s="44" t="str">
        <f>IF(B303="Teaching (Lec)", 'M-Setup'!$D$11,
IF(B303="Teaching (Lab)", 'M-Setup'!$H$11,
IF(B303="Social-Common", 'M-Setup'!$L$11,
IF(B303="Library-Study", 'M-Setup'!$P$11,
IF(B303="External", 'M-Setup'!$T$11,
IF(B303="WC Facility",'M-Setup'!$X$11," "))))))</f>
        <v xml:space="preserve"> </v>
      </c>
      <c r="E313" s="46"/>
      <c r="F313" s="59"/>
      <c r="G313" s="89"/>
      <c r="H313" s="77"/>
      <c r="I313" s="49"/>
    </row>
    <row r="314" spans="1:9" ht="25.8" hidden="1" outlineLevel="1" x14ac:dyDescent="0.3">
      <c r="A314" s="118"/>
      <c r="B314" s="48" t="str">
        <f>IF(B303="Teaching (Lec)",'M-Setup'!$B$12,
IF(B303="Teaching (Lab)",'M-Setup'!$F$12,
IF(B303="Social-Common",'M-Setup'!$J$12,
IF(B303="Library-Study",'M-Setup'!$N$12,
IF(B303="External",'M-Setup'!$R$12,
IF(B303="WC Facility",'M-Setup'!$V$12," "))))))</f>
        <v xml:space="preserve"> </v>
      </c>
      <c r="C314" s="45" t="str">
        <f>IF(B303="Teaching (Lec)", 'M-Setup'!$C$12,
IF(B303="Teaching (Lab)", 'M-Setup'!$G$12,
IF(B303="Social-Common", 'M-Setup'!$K$12,
IF(B303="Library-Study", 'M-Setup'!$O$12,
IF(B303="External", 'M-Setup'!$S$12,
IF(B303="WC Facility",'M-Setup'!$W$12," "))))))</f>
        <v xml:space="preserve"> </v>
      </c>
      <c r="D314" s="44" t="str">
        <f>IF(B303="Teaching (Lec)", 'M-Setup'!$D$12,
IF(B303="Teaching (Lab)", 'M-Setup'!$H$12,
IF(B303="Social-Common", 'M-Setup'!$L$12,
IF(B303="Library-Study", 'M-Setup'!$P$12,
IF(B303="External", 'M-Setup'!$T$12,
IF(B303="WC Facility",'M-Setup'!$X$12," "))))))</f>
        <v xml:space="preserve"> </v>
      </c>
      <c r="E314" s="46"/>
      <c r="F314" s="59"/>
      <c r="G314" s="89"/>
      <c r="H314" s="77"/>
      <c r="I314" s="49"/>
    </row>
    <row r="315" spans="1:9" ht="25.8" hidden="1" outlineLevel="1" x14ac:dyDescent="0.3">
      <c r="A315" s="118"/>
      <c r="B315" s="48" t="str">
        <f>IF(B303="Teaching (Lec)",'M-Setup'!$B$13,
IF(B303="Teaching (Lab)",'M-Setup'!$F$13,
IF(B303="Social-Common",'M-Setup'!$J$13,
IF(B303="Library-Study",'M-Setup'!$N$13,
IF(B303="External",'M-Setup'!$R$13,
IF(B303="WC Facility",'M-Setup'!$V$13," "))))))</f>
        <v xml:space="preserve"> </v>
      </c>
      <c r="C315" s="45" t="str">
        <f>IF(B303="Teaching (Lec)", 'M-Setup'!$C$13,
IF(B303="Teaching (Lab)", 'M-Setup'!$G$13,
IF(B303="Social-Common", 'M-Setup'!$K$13,
IF(B303="Library-Study", 'M-Setup'!$O$13,
IF(B303="External", 'M-Setup'!$S$13,
IF(B303="WC Facility",'M-Setup'!$W$13," "))))))</f>
        <v xml:space="preserve"> </v>
      </c>
      <c r="D315" s="44" t="str">
        <f>IF(B303="Teaching (Lec)", 'M-Setup'!$D$13,
IF(B303="Teaching (Lab)", 'M-Setup'!$H$13,
IF(B303="Social-Common", 'M-Setup'!$L$13,
IF(B303="Library-Study", 'M-Setup'!$P$13,
IF(B303="External", 'M-Setup'!$T$13,
IF(B303="WC Facility",'M-Setup'!$X$13," "))))))</f>
        <v xml:space="preserve"> </v>
      </c>
      <c r="E315" s="46"/>
      <c r="F315" s="59"/>
      <c r="G315" s="89"/>
      <c r="H315" s="77"/>
      <c r="I315" s="49"/>
    </row>
    <row r="316" spans="1:9" ht="25.8" hidden="1" outlineLevel="1" x14ac:dyDescent="0.3">
      <c r="A316" s="118"/>
      <c r="B316" s="48" t="str">
        <f>IF(B303="Teaching (Lec)",'M-Setup'!$B$14,
IF(B303="Teaching (Lab)",'M-Setup'!$F$14,
IF(B303="Social-Common",'M-Setup'!$J$14,
IF(B303="Library-Study",'M-Setup'!$N$14,
IF(B303="External",'M-Setup'!$R$14,
IF(B303="WC Facility",'M-Setup'!$V$14," "))))))</f>
        <v xml:space="preserve"> </v>
      </c>
      <c r="C316" s="45" t="str">
        <f>IF(B303="Teaching (Lec)", 'M-Setup'!$C$14,
IF(B303="Teaching (Lab)", 'M-Setup'!$G$14,
IF(B303="Social-Common", 'M-Setup'!$K$14,
IF(B303="Library-Study", 'M-Setup'!$O$14,
IF(B303="External", 'M-Setup'!$S$14,
IF(B303="WC Facility",'M-Setup'!$W$14," "))))))</f>
        <v xml:space="preserve"> </v>
      </c>
      <c r="D316" s="44" t="str">
        <f>IF(B303="Teaching (Lec)", 'M-Setup'!$D$14,
IF(B303="Teaching (Lab)", 'M-Setup'!$H$14,
IF(B303="Social-Common", 'M-Setup'!$L$14,
IF(B303="Library-Study", 'M-Setup'!$P$14,
IF(B303="External", 'M-Setup'!$T$14,
IF(B303="WC Facility",'M-Setup'!$X$14," "))))))</f>
        <v xml:space="preserve"> </v>
      </c>
      <c r="E316" s="46"/>
      <c r="F316" s="59"/>
      <c r="G316" s="89"/>
      <c r="H316" s="77"/>
      <c r="I316" s="49"/>
    </row>
    <row r="317" spans="1:9" ht="25.8" hidden="1" outlineLevel="1" x14ac:dyDescent="0.3">
      <c r="A317" s="118"/>
      <c r="B317" s="48" t="str">
        <f>IF(B303="Teaching (Lec)",'M-Setup'!$B$15,
IF(B303="Teaching (Lab)",'M-Setup'!$F$15,
IF(B303="Social-Common",'M-Setup'!$J$15,
IF(B303="Library-Study",'M-Setup'!$N$15,
IF(B303="External",'M-Setup'!$R$15,
IF(B303="WC Facility",'M-Setup'!$V$15," "))))))</f>
        <v xml:space="preserve"> </v>
      </c>
      <c r="C317" s="45" t="str">
        <f>IF(B303="Teaching (Lec)", 'M-Setup'!$C$15,
IF(B303="Teaching (Lab)", 'M-Setup'!$G$15,
IF(B303="Social-Common", 'M-Setup'!$K$15,
IF(B303="Library-Study", 'M-Setup'!$O$15,
IF(B303="External", 'M-Setup'!$S$15,
IF(B303="WC Facility",'M-Setup'!$W$15," "))))))</f>
        <v xml:space="preserve"> </v>
      </c>
      <c r="D317" s="44" t="str">
        <f>IF(B303="Teaching (Lec)", 'M-Setup'!$D$15,
IF(B303="Teaching (Lab)", 'M-Setup'!$H$15,
IF(B303="Social-Common", 'M-Setup'!$L$15,
IF(B303="Library-Study", 'M-Setup'!$P$15,
IF(B303="External", 'M-Setup'!$T$15,
IF(B303="WC Facility",'M-Setup'!$X$15," "))))))</f>
        <v xml:space="preserve"> </v>
      </c>
      <c r="E317" s="46"/>
      <c r="F317" s="59"/>
      <c r="G317" s="89"/>
      <c r="H317" s="77"/>
      <c r="I317" s="49"/>
    </row>
    <row r="318" spans="1:9" ht="25.8" hidden="1" outlineLevel="1" x14ac:dyDescent="0.3">
      <c r="A318" s="118"/>
      <c r="B318" s="48" t="str">
        <f>IF(B303="Teaching (Lec)",'M-Setup'!$B$16,
IF(B303="Teaching (Lab)",'M-Setup'!$F$16,
IF(B303="Social-Common",'M-Setup'!$J$16,
IF(B303="Library-Study",'M-Setup'!$N$16,
IF(B303="External",'M-Setup'!$R$16,
IF(B303="WC Facility",'M-Setup'!$V$16," "))))))</f>
        <v xml:space="preserve"> </v>
      </c>
      <c r="C318" s="45" t="str">
        <f>IF(B303="Teaching (Lec)", 'M-Setup'!$C$16,
IF(B303="Teaching (Lab)", 'M-Setup'!$G$16,
IF(B303="Social-Common", 'M-Setup'!$K$16,
IF(B303="Library-Study", 'M-Setup'!$O$16,
IF(B303="External", 'M-Setup'!$S$16,
IF(B303="WC Facility",'M-Setup'!$W$16," "))))))</f>
        <v xml:space="preserve"> </v>
      </c>
      <c r="D318" s="44" t="str">
        <f>IF(B303="Teaching (Lec)", 'M-Setup'!$D$16,
IF(B303="Teaching (Lab)", 'M-Setup'!$H$16,
IF(B303="Social-Common", 'M-Setup'!$L$16,
IF(B303="Library-Study", 'M-Setup'!$P$16,
IF(B303="External", 'M-Setup'!$T$16,
IF(B303="WC Facility",'M-Setup'!$X$16," "))))))</f>
        <v xml:space="preserve"> </v>
      </c>
      <c r="E318" s="46"/>
      <c r="F318" s="60"/>
      <c r="G318" s="89"/>
      <c r="H318" s="77"/>
      <c r="I318" s="49"/>
    </row>
    <row r="319" spans="1:9" ht="25.8" hidden="1" outlineLevel="1" x14ac:dyDescent="0.3">
      <c r="A319" s="118"/>
      <c r="B319" s="48" t="str">
        <f>IF(B303="Teaching (Lec)",'M-Setup'!$B$17,
IF(B303="Teaching (Lab)",'M-Setup'!$F$17,
IF(B303="Social-Common",'M-Setup'!$J$17,
IF(B303="Library-Study",'M-Setup'!$N$17,
IF(B303="External",'M-Setup'!$R$17,
IF(B303="WC Facility",'M-Setup'!$V$17," "))))))</f>
        <v xml:space="preserve"> </v>
      </c>
      <c r="C319" s="45" t="str">
        <f>IF(B303="Teaching (Lec)", 'M-Setup'!$C$17,
IF(B303="Teaching (Lab)", 'M-Setup'!$G$17,
IF(B303="Social-Common", 'M-Setup'!$K$17,
IF(B303="Library-Study", 'M-Setup'!$O$17,
IF(B303="External", 'M-Setup'!$S$17,
IF(B303="WC Facility",'M-Setup'!$W$17," "))))))</f>
        <v xml:space="preserve"> </v>
      </c>
      <c r="D319" s="44" t="str">
        <f>IF(B303="Teaching (Lec)", 'M-Setup'!$D$17,
IF(B303="Teaching (Lab)", 'M-Setup'!$H$17,
IF(B303="Social-Common", 'M-Setup'!$L$17,
IF(B303="Library-Study", 'M-Setup'!$P$17,
IF(B303="External", 'M-Setup'!$T$17,
IF(B303="WC Facility",'M-Setup'!$X$17," "))))))</f>
        <v xml:space="preserve"> </v>
      </c>
      <c r="E319" s="46"/>
      <c r="F319" s="60"/>
      <c r="G319" s="89"/>
      <c r="H319" s="77"/>
      <c r="I319" s="49"/>
    </row>
    <row r="320" spans="1:9" ht="25.8" hidden="1" outlineLevel="1" x14ac:dyDescent="0.3">
      <c r="A320" s="118"/>
      <c r="B320" s="48" t="str">
        <f>IF(B303="Teaching (Lec)",'M-Setup'!$B$18,
IF(B303="Teaching (Lab)",'M-Setup'!$F$18,
IF(B303="Social-Common",'M-Setup'!$J$18,
IF(B303="Library-Study",'M-Setup'!$N$18,
IF(B303="External",'M-Setup'!$R$18,
IF(B303="WC Facility",'M-Setup'!$V$18," "))))))</f>
        <v xml:space="preserve"> </v>
      </c>
      <c r="C320" s="45" t="str">
        <f>IF(B303="Teaching (Lec)", 'M-Setup'!$C$18,
IF(B303="Teaching (Lab)", 'M-Setup'!$G$18,
IF(B303="Social-Common", 'M-Setup'!$K$18,
IF(B303="Library-Study", 'M-Setup'!$O$18,
IF(B303="External", 'M-Setup'!$S$18,
IF(B303="WC Facility",'M-Setup'!$W$18," "))))))</f>
        <v xml:space="preserve"> </v>
      </c>
      <c r="D320" s="44" t="str">
        <f>IF(B303="Teaching (Lec)", 'M-Setup'!$D$18,
IF(B303="Teaching (Lab)", 'M-Setup'!$H$18,
IF(B303="Social-Common", 'M-Setup'!$L$18,
IF(B303="Library-Study", 'M-Setup'!$P$18,
IF(B303="External", 'M-Setup'!$T$18,
IF(B303="WC Facility",'M-Setup'!$X$18," "))))))</f>
        <v xml:space="preserve"> </v>
      </c>
      <c r="E320" s="46"/>
      <c r="F320" s="60"/>
      <c r="G320" s="89"/>
      <c r="H320" s="77"/>
      <c r="I320" s="49"/>
    </row>
    <row r="321" spans="1:9" ht="25.8" hidden="1" outlineLevel="1" x14ac:dyDescent="0.3">
      <c r="A321" s="118"/>
      <c r="B321" s="48" t="str">
        <f>IF(B303="Teaching (Lec)",'M-Setup'!$B$19,
IF(B303="Teaching (Lab)",'M-Setup'!$F$19,
IF(B303="Social-Common",'M-Setup'!$J$19,
IF(B303="Library-Study",'M-Setup'!$N$19,
IF(B303="External",'M-Setup'!$R$19,
IF(B303="WC Facility",'M-Setup'!$V$19," "))))))</f>
        <v xml:space="preserve"> </v>
      </c>
      <c r="C321" s="45" t="str">
        <f>IF(B303="Teaching (Lec)", 'M-Setup'!$C$19,
IF(B303="Teaching (Lab)", 'M-Setup'!$G$19,
IF(B303="Social-Common", 'M-Setup'!$K$19,
IF(B303="Library-Study", 'M-Setup'!$O$19,
IF(B303="External", 'M-Setup'!$S$19,
IF(B303="WC Facility",'M-Setup'!$W$19," "))))))</f>
        <v xml:space="preserve"> </v>
      </c>
      <c r="D321" s="44" t="str">
        <f>IF(B303="Teaching (Lec)", 'M-Setup'!$D$19,
IF(B303="Teaching (Lab)", 'M-Setup'!$H$19,
IF(B303="Social-Common", 'M-Setup'!$L$19,
IF(B303="Library-Study", 'M-Setup'!$P$19,
IF(B303="External", 'M-Setup'!$T$19,
IF(B303="WC Facility",'M-Setup'!$X$19," "))))))</f>
        <v xml:space="preserve"> </v>
      </c>
      <c r="E321" s="46"/>
      <c r="F321" s="60"/>
      <c r="G321" s="89"/>
      <c r="H321" s="77"/>
      <c r="I321" s="49"/>
    </row>
    <row r="322" spans="1:9" ht="26.4" hidden="1" outlineLevel="1" thickBot="1" x14ac:dyDescent="0.35">
      <c r="A322" s="118"/>
      <c r="B322" s="50" t="str">
        <f>IF(B303="Teaching (Lec)",'M-Setup'!$B$20,
IF(B303="Teaching (Lab)",'M-Setup'!$F$20,
IF(B303="Social-Common",'M-Setup'!$J$20,
IF(B303="Library-Study",'M-Setup'!$N$20,
IF(B303="External",'M-Setup'!$R$20,
IF(B303="WC Facility",'M-Setup'!$V$20," "))))))</f>
        <v xml:space="preserve"> </v>
      </c>
      <c r="C322" s="51" t="str">
        <f>IF(B303="Teaching (Lec)", 'M-Setup'!$C$20,
IF(B303="Teaching (Lab)", 'M-Setup'!$G$20,
IF(B303="Social-Common", 'M-Setup'!$K$20,
IF(B303="Library-Study", 'M-Setup'!$O$20,
IF(B303="External", 'M-Setup'!$S$20,
IF(B303="WC Facility",'M-Setup'!$W$20," "))))))</f>
        <v xml:space="preserve"> </v>
      </c>
      <c r="D322" s="52" t="str">
        <f>IF(B303="Teaching (Lec)", 'M-Setup'!$D$20,
IF(B303="Teaching (Lab)", 'M-Setup'!$H$20,
IF(B303="Social-Common", 'M-Setup'!$L$20,
IF(B303="Library-Study", 'M-Setup'!$P$20,
IF(B303="External", 'M-Setup'!$T$20,
IF(B303="WC Facility",'M-Setup'!$X$20," "))))))</f>
        <v xml:space="preserve"> </v>
      </c>
      <c r="E322" s="53"/>
      <c r="F322" s="86"/>
      <c r="G322" s="90"/>
      <c r="H322" s="88"/>
      <c r="I322" s="54"/>
    </row>
    <row r="323" spans="1:9" ht="15" collapsed="1" thickBot="1" x14ac:dyDescent="0.35">
      <c r="A323" s="114">
        <v>17</v>
      </c>
      <c r="B323" s="57"/>
      <c r="C323" s="103"/>
      <c r="D323" s="61" t="str">
        <f>IF(B323="Teaching (Lec)", COUNTA(F327:F340)/14,
IF(B323="Teaching (Lab)", COUNTA(F327:F340)/14,
IF(B323="Social-Common", COUNTA(F327:F335)/9,
IF(B323="Library-Study", COUNTA(F327:F337)/11,
IF(B323="External", COUNTA(F327:F331)/5,
IF(B323="WC Facility", COUNTA(F327:F331)/10, " "))))))</f>
        <v xml:space="preserve"> </v>
      </c>
      <c r="H323" s="91">
        <f t="shared" ref="H323" si="1">COUNTA(I326:I342)</f>
        <v>0</v>
      </c>
    </row>
    <row r="324" spans="1:9" ht="15" hidden="1" outlineLevel="1" thickBot="1" x14ac:dyDescent="0.35">
      <c r="A324" s="118"/>
      <c r="B324" s="92" t="s">
        <v>52</v>
      </c>
      <c r="C324" s="101"/>
      <c r="D324" s="104"/>
      <c r="E324" s="1"/>
      <c r="F324" s="1"/>
      <c r="G324" s="1"/>
      <c r="H324" s="93"/>
    </row>
    <row r="325" spans="1:9" ht="28.8" hidden="1" outlineLevel="1" x14ac:dyDescent="0.3">
      <c r="A325" s="118"/>
      <c r="B325" s="32" t="s">
        <v>53</v>
      </c>
      <c r="C325" s="33" t="s">
        <v>54</v>
      </c>
      <c r="D325" s="102" t="s">
        <v>55</v>
      </c>
      <c r="E325" s="185" t="s">
        <v>131</v>
      </c>
      <c r="F325" s="185"/>
      <c r="G325" s="47" t="s">
        <v>57</v>
      </c>
      <c r="H325" s="87" t="s">
        <v>58</v>
      </c>
      <c r="I325" s="47" t="s">
        <v>59</v>
      </c>
    </row>
    <row r="326" spans="1:9" ht="25.8" hidden="1" outlineLevel="1" x14ac:dyDescent="0.3">
      <c r="A326" s="118"/>
      <c r="B326" s="48" t="str">
        <f>IF(B323="Teaching (Lec)",'M-Setup'!$B$4,
IF(B323="Teaching (Lab)",'M-Setup'!$F$4,
IF(B323="Social-Common",'M-Setup'!$J$4,
IF(B323="Library-Study",'M-Setup'!$N$4,
IF(B323="External",'M-Setup'!$R$4,
IF(B323="WC Facility",'M-Setup'!$V$4," "))))))</f>
        <v xml:space="preserve"> </v>
      </c>
      <c r="C326" s="45" t="str">
        <f>IF(B323="Teaching (Lec)", 'M-Setup'!$C$4,
IF(B323="Teaching (Lab)", 'M-Setup'!$G$4,
IF(B323="Social-Common", 'M-Setup'!$K$4,
IF(B323="Library-Study", 'M-Setup'!$O$4,
IF(B323="External", 'M-Setup'!$S$4,
IF(B323="WC Facility",'M-Setup'!$W$4," "))))))</f>
        <v xml:space="preserve"> </v>
      </c>
      <c r="D326" s="44" t="str">
        <f>IF(B323="Teaching (Lec)", 'M-Setup'!$D$4,
IF(B323="Teaching (Lab)", 'M-Setup'!$H$4,
IF(B323="Social-Common", 'M-Setup'!$L$4,
IF(B323="Library-Study", 'M-Setup'!$P$4,
IF(B323="External", 'M-Setup'!$T$4,
IF(B323="WC Facility", 'M-Setup'!$X$4, " "))))))</f>
        <v xml:space="preserve"> </v>
      </c>
      <c r="E326" s="46"/>
      <c r="F326" s="59"/>
      <c r="G326" s="89"/>
      <c r="H326" s="77"/>
      <c r="I326" s="49"/>
    </row>
    <row r="327" spans="1:9" ht="25.8" hidden="1" outlineLevel="1" x14ac:dyDescent="0.3">
      <c r="A327" s="118"/>
      <c r="B327" s="48" t="str">
        <f>IF(B323="Teaching (Lec)",'M-Setup'!$B$5,
IF(B323="Teaching (Lab)",'M-Setup'!$F$5,
IF(B323="Social-Common",'M-Setup'!$J$5,
IF(B323="Library-Study",'M-Setup'!$N$5,
IF(B323="External",'M-Setup'!$R$5,
IF(B323="WC Facility",'M-Setup'!$V$5," "))))))</f>
        <v xml:space="preserve"> </v>
      </c>
      <c r="C327" s="45" t="str">
        <f>IF(B323="Teaching (Lec)", 'M-Setup'!$C$5,
IF(B323="Teaching (Lab)", 'M-Setup'!$G$5,
IF(B323="Social-Common", 'M-Setup'!$K$5,
IF(B323="Library-Study", 'M-Setup'!$O$5,
IF(B323="External", 'M-Setup'!$S$5,
IF(B323="WC Facility",'M-Setup'!$W$5," "))))))</f>
        <v xml:space="preserve"> </v>
      </c>
      <c r="D327" s="44" t="str">
        <f>IF(B323="Teaching (Lec)", 'M-Setup'!$D$5,
IF(B323="Teaching (Lab)", 'M-Setup'!$H$5,
IF(B323="Social-Common", 'M-Setup'!$L$5,
IF(B323="Library-Study", 'M-Setup'!$P$5,
IF(B323="External", 'M-Setup'!$T$5,
IF(B323="WC Facility",'M-Setup'!$X$5," "))))))</f>
        <v xml:space="preserve"> </v>
      </c>
      <c r="E327" s="46"/>
      <c r="F327" s="59"/>
      <c r="G327" s="89"/>
      <c r="H327" s="77"/>
      <c r="I327" s="49"/>
    </row>
    <row r="328" spans="1:9" ht="25.8" hidden="1" outlineLevel="1" x14ac:dyDescent="0.3">
      <c r="A328" s="118"/>
      <c r="B328" s="48" t="str">
        <f>IF(B323="Teaching (Lec)",'M-Setup'!$B$6,
IF(B323="Teaching (Lab)",'M-Setup'!$F$6,
IF(B323="Social-Common",'M-Setup'!$J$6,
IF(B323="Library-Study",'M-Setup'!$N$6,
IF(B323="External",'M-Setup'!$R$6,
IF(B323="WC Facility",'M-Setup'!$V$6," "))))))</f>
        <v xml:space="preserve"> </v>
      </c>
      <c r="C328" s="45" t="str">
        <f>IF(B323="Teaching (Lec)", 'M-Setup'!$C$6,
IF(B323="Teaching (Lab)", 'M-Setup'!$G$6,
IF(B323="Social-Common", 'M-Setup'!$K$6,
IF(B323="Library-Study", 'M-Setup'!$O$6,
IF(B323="External", 'M-Setup'!$S$6,
IF(B323="WC Facility",'M-Setup'!$W$6," "))))))</f>
        <v xml:space="preserve"> </v>
      </c>
      <c r="D328" s="44" t="str">
        <f>IF(B323="Teaching (Lec)", 'M-Setup'!$D$6,
IF(B323="Teaching (Lab)", 'M-Setup'!$H$6,
IF(B323="Social-Common", 'M-Setup'!$L$6,
IF(B323="Library-Study", 'M-Setup'!$P$6,
IF(B323="External", 'M-Setup'!$T$6,
IF(B323="WC Facility",'M-Setup'!$X$6," "))))))</f>
        <v xml:space="preserve"> </v>
      </c>
      <c r="E328" s="46"/>
      <c r="F328" s="59"/>
      <c r="G328" s="89"/>
      <c r="H328" s="77"/>
      <c r="I328" s="49"/>
    </row>
    <row r="329" spans="1:9" ht="25.8" hidden="1" outlineLevel="1" x14ac:dyDescent="0.3">
      <c r="A329" s="118"/>
      <c r="B329" s="48" t="str">
        <f>IF(B323="Teaching (Lec)",'M-Setup'!$B$7,
IF(B323="Teaching (Lab)",'M-Setup'!$F$7,
IF(B323="Social-Common",'M-Setup'!$J$7,
IF(B323="Library-Study",'M-Setup'!$N$7,
IF(B323="External",'M-Setup'!$R$7,
IF(B323="WC Facility",'M-Setup'!$V$7," "))))))</f>
        <v xml:space="preserve"> </v>
      </c>
      <c r="C329" s="45" t="str">
        <f>IF(B323="Teaching (Lec)", 'M-Setup'!$C$7,
IF(B323="Teaching (Lab)", 'M-Setup'!$G$7,
IF(B323="Social-Common", 'M-Setup'!$K$7,
IF(B323="Library-Study", 'M-Setup'!$O$7,
IF(B323="External", 'M-Setup'!$S$7,
IF(B323="WC Facility",'M-Setup'!$W$7," "))))))</f>
        <v xml:space="preserve"> </v>
      </c>
      <c r="D329" s="44" t="str">
        <f>IF(B323="Teaching (Lec)", 'M-Setup'!$D$7,
IF(B323="Teaching (Lab)", 'M-Setup'!$H$7,
IF(B323="Social-Common", 'M-Setup'!$L$7,
IF(B323="Library-Study", 'M-Setup'!$P$7,
IF(B323="External", 'M-Setup'!$T$7,
IF(B323="WC Facility",'M-Setup'!$X$7," "))))))</f>
        <v xml:space="preserve"> </v>
      </c>
      <c r="E329" s="46"/>
      <c r="F329" s="59"/>
      <c r="G329" s="89"/>
      <c r="H329" s="77"/>
      <c r="I329" s="49"/>
    </row>
    <row r="330" spans="1:9" ht="25.8" hidden="1" outlineLevel="1" x14ac:dyDescent="0.3">
      <c r="A330" s="118"/>
      <c r="B330" s="48" t="str">
        <f>IF(B323="Teaching (Lec)",'M-Setup'!$B$8,
IF(B323="Teaching (Lab)",'M-Setup'!$F$8,
IF(B323="Social-Common",'M-Setup'!$J$8,
IF(B323="Library-Study",'M-Setup'!$N$8,
IF(B323="External",'M-Setup'!$R$8,
IF(B323="WC Facility",'M-Setup'!$V$8," "))))))</f>
        <v xml:space="preserve"> </v>
      </c>
      <c r="C330" s="45" t="str">
        <f>IF(B323="Teaching (Lec)", 'M-Setup'!$C$8,
IF(B323="Teaching (Lab)", 'M-Setup'!$G$8,
IF(B323="Social-Common", 'M-Setup'!$K$8,
IF(B323="Library-Study", 'M-Setup'!$O$8,
IF(B323="External", 'M-Setup'!$S$8,
IF(B323="WC Facility",'M-Setup'!$W$8," "))))))</f>
        <v xml:space="preserve"> </v>
      </c>
      <c r="D330" s="44" t="str">
        <f>IF(B323="Teaching (Lec)", 'M-Setup'!$D$8,
IF(B323="Teaching (Lab)", 'M-Setup'!$H$8,
IF(B323="Social-Common", 'M-Setup'!$L$8,
IF(B323="Library-Study", 'M-Setup'!$P$8,
IF(B323="External", 'M-Setup'!$T$8,
IF(B323="WC Facility",'M-Setup'!$X$8," "))))))</f>
        <v xml:space="preserve"> </v>
      </c>
      <c r="E330" s="46"/>
      <c r="F330" s="59"/>
      <c r="G330" s="89"/>
      <c r="H330" s="77"/>
      <c r="I330" s="49"/>
    </row>
    <row r="331" spans="1:9" ht="25.8" hidden="1" outlineLevel="1" x14ac:dyDescent="0.3">
      <c r="A331" s="118"/>
      <c r="B331" s="48" t="str">
        <f>IF(B323="Teaching (Lec)",'M-Setup'!$B$9,
IF(B323="Teaching (Lab)",'M-Setup'!$F$9,
IF(B323="Social-Common",'M-Setup'!$J$9,
IF(B323="Library-Study",'M-Setup'!$N$9,
IF(B323="External",'M-Setup'!$R$9,
IF(B323="WC Facility",'M-Setup'!$V$9," "))))))</f>
        <v xml:space="preserve"> </v>
      </c>
      <c r="C331" s="45" t="str">
        <f>IF(B323="Teaching (Lec)", 'M-Setup'!$C$9,
IF(B323="Teaching (Lab)", 'M-Setup'!$G$9,
IF(B323="Social-Common", 'M-Setup'!$K$9,
IF(B323="Library-Study", 'M-Setup'!$O$9,
IF(B323="External", 'M-Setup'!$S$9,
IF(B323="WC Facility",'M-Setup'!$W$9," "))))))</f>
        <v xml:space="preserve"> </v>
      </c>
      <c r="D331" s="44" t="str">
        <f>IF(B323="Teaching (Lec)", 'M-Setup'!$D$9,
IF(B323="Teaching (Lab)", 'M-Setup'!$H$9,
IF(B323="Social-Common", 'M-Setup'!$L$9,
IF(B323="Library-Study", 'M-Setup'!$P$9,
IF(B323="External", 'M-Setup'!$T$9,
IF(B323="WC Facility",'M-Setup'!$X$9," "))))))</f>
        <v xml:space="preserve"> </v>
      </c>
      <c r="E331" s="46"/>
      <c r="F331" s="59"/>
      <c r="G331" s="89"/>
      <c r="H331" s="77"/>
      <c r="I331" s="49"/>
    </row>
    <row r="332" spans="1:9" ht="25.8" hidden="1" outlineLevel="1" x14ac:dyDescent="0.3">
      <c r="A332" s="118"/>
      <c r="B332" s="48" t="str">
        <f>IF(B323="Teaching (Lec)",'M-Setup'!$B$10,
IF(B323="Teaching (Lab)",'M-Setup'!$F$10,
IF(B323="Social-Common",'M-Setup'!$J$10,
IF(B323="Library-Study",'M-Setup'!$N$10,
IF(B323="External",'M-Setup'!$R$10,
IF(B323="WC Facility",'M-Setup'!$V$10," "))))))</f>
        <v xml:space="preserve"> </v>
      </c>
      <c r="C332" s="45" t="str">
        <f>IF(B323="Teaching (Lec)", 'M-Setup'!$C$10,
IF(B323="Teaching (Lab)", 'M-Setup'!$G$10,
IF(B323="Social-Common", 'M-Setup'!$K$10,
IF(B323="Library-Study", 'M-Setup'!$O$10,
IF(B323="External", 'M-Setup'!$S$10,
IF(B323="WC Facility",'M-Setup'!$W$10," "))))))</f>
        <v xml:space="preserve"> </v>
      </c>
      <c r="D332" s="44" t="str">
        <f>IF(B323="Teaching (Lec)", 'M-Setup'!$D$10,
IF(B323="Teaching (Lab)", 'M-Setup'!$H$10,
IF(B323="Social-Common", 'M-Setup'!$L$10,
IF(B323="Library-Study", 'M-Setup'!$P$10,
IF(B323="External", 'M-Setup'!$T$10,
IF(B323="WC Facility",'M-Setup'!$X$10," "))))))</f>
        <v xml:space="preserve"> </v>
      </c>
      <c r="E332" s="46"/>
      <c r="F332" s="59"/>
      <c r="G332" s="89"/>
      <c r="H332" s="77"/>
      <c r="I332" s="49"/>
    </row>
    <row r="333" spans="1:9" ht="25.8" hidden="1" outlineLevel="1" x14ac:dyDescent="0.3">
      <c r="A333" s="118"/>
      <c r="B333" s="48" t="str">
        <f>IF(B323="Teaching (Lec)",'M-Setup'!$B$11,
IF(B323="Teaching (Lab)",'M-Setup'!$F$11,
IF(B323="Social-Common",'M-Setup'!$J$11,
IF(B323="Library-Study",'M-Setup'!$N$11,
IF(B323="External",'M-Setup'!$R$11,
IF(B323="WC Facility",'M-Setup'!$V$11," "))))))</f>
        <v xml:space="preserve"> </v>
      </c>
      <c r="C333" s="45" t="str">
        <f>IF(B323="Teaching (Lec)", 'M-Setup'!$C$11,
IF(B323="Teaching (Lab)", 'M-Setup'!$G$11,
IF(B323="Social-Common", 'M-Setup'!$K$11,
IF(B323="Library-Study", 'M-Setup'!$O$11,
IF(B323="External", 'M-Setup'!$S$11,
IF(B323="WC Facility",'M-Setup'!$W$11," "))))))</f>
        <v xml:space="preserve"> </v>
      </c>
      <c r="D333" s="44" t="str">
        <f>IF(B323="Teaching (Lec)", 'M-Setup'!$D$11,
IF(B323="Teaching (Lab)", 'M-Setup'!$H$11,
IF(B323="Social-Common", 'M-Setup'!$L$11,
IF(B323="Library-Study", 'M-Setup'!$P$11,
IF(B323="External", 'M-Setup'!$T$11,
IF(B323="WC Facility",'M-Setup'!$X$11," "))))))</f>
        <v xml:space="preserve"> </v>
      </c>
      <c r="E333" s="46"/>
      <c r="F333" s="59"/>
      <c r="G333" s="89"/>
      <c r="H333" s="77"/>
      <c r="I333" s="49"/>
    </row>
    <row r="334" spans="1:9" ht="25.8" hidden="1" outlineLevel="1" x14ac:dyDescent="0.3">
      <c r="A334" s="118"/>
      <c r="B334" s="48" t="str">
        <f>IF(B323="Teaching (Lec)",'M-Setup'!$B$12,
IF(B323="Teaching (Lab)",'M-Setup'!$F$12,
IF(B323="Social-Common",'M-Setup'!$J$12,
IF(B323="Library-Study",'M-Setup'!$N$12,
IF(B323="External",'M-Setup'!$R$12,
IF(B323="WC Facility",'M-Setup'!$V$12," "))))))</f>
        <v xml:space="preserve"> </v>
      </c>
      <c r="C334" s="45" t="str">
        <f>IF(B323="Teaching (Lec)", 'M-Setup'!$C$12,
IF(B323="Teaching (Lab)", 'M-Setup'!$G$12,
IF(B323="Social-Common", 'M-Setup'!$K$12,
IF(B323="Library-Study", 'M-Setup'!$O$12,
IF(B323="External", 'M-Setup'!$S$12,
IF(B323="WC Facility",'M-Setup'!$W$12," "))))))</f>
        <v xml:space="preserve"> </v>
      </c>
      <c r="D334" s="44" t="str">
        <f>IF(B323="Teaching (Lec)", 'M-Setup'!$D$12,
IF(B323="Teaching (Lab)", 'M-Setup'!$H$12,
IF(B323="Social-Common", 'M-Setup'!$L$12,
IF(B323="Library-Study", 'M-Setup'!$P$12,
IF(B323="External", 'M-Setup'!$T$12,
IF(B323="WC Facility",'M-Setup'!$X$12," "))))))</f>
        <v xml:space="preserve"> </v>
      </c>
      <c r="E334" s="46"/>
      <c r="F334" s="59"/>
      <c r="G334" s="89"/>
      <c r="H334" s="77"/>
      <c r="I334" s="49"/>
    </row>
    <row r="335" spans="1:9" ht="25.8" hidden="1" outlineLevel="1" x14ac:dyDescent="0.3">
      <c r="A335" s="118"/>
      <c r="B335" s="48" t="str">
        <f>IF(B323="Teaching (Lec)",'M-Setup'!$B$13,
IF(B323="Teaching (Lab)",'M-Setup'!$F$13,
IF(B323="Social-Common",'M-Setup'!$J$13,
IF(B323="Library-Study",'M-Setup'!$N$13,
IF(B323="External",'M-Setup'!$R$13,
IF(B323="WC Facility",'M-Setup'!$V$13," "))))))</f>
        <v xml:space="preserve"> </v>
      </c>
      <c r="C335" s="45" t="str">
        <f>IF(B323="Teaching (Lec)", 'M-Setup'!$C$13,
IF(B323="Teaching (Lab)", 'M-Setup'!$G$13,
IF(B323="Social-Common", 'M-Setup'!$K$13,
IF(B323="Library-Study", 'M-Setup'!$O$13,
IF(B323="External", 'M-Setup'!$S$13,
IF(B323="WC Facility",'M-Setup'!$W$13," "))))))</f>
        <v xml:space="preserve"> </v>
      </c>
      <c r="D335" s="44" t="str">
        <f>IF(B323="Teaching (Lec)", 'M-Setup'!$D$13,
IF(B323="Teaching (Lab)", 'M-Setup'!$H$13,
IF(B323="Social-Common", 'M-Setup'!$L$13,
IF(B323="Library-Study", 'M-Setup'!$P$13,
IF(B323="External", 'M-Setup'!$T$13,
IF(B323="WC Facility",'M-Setup'!$X$13," "))))))</f>
        <v xml:space="preserve"> </v>
      </c>
      <c r="E335" s="46"/>
      <c r="F335" s="59"/>
      <c r="G335" s="89"/>
      <c r="H335" s="77"/>
      <c r="I335" s="49"/>
    </row>
    <row r="336" spans="1:9" ht="25.8" hidden="1" outlineLevel="1" x14ac:dyDescent="0.3">
      <c r="A336" s="118"/>
      <c r="B336" s="48" t="str">
        <f>IF(B323="Teaching (Lec)",'M-Setup'!$B$14,
IF(B323="Teaching (Lab)",'M-Setup'!$F$14,
IF(B323="Social-Common",'M-Setup'!$J$14,
IF(B323="Library-Study",'M-Setup'!$N$14,
IF(B323="External",'M-Setup'!$R$14,
IF(B323="WC Facility",'M-Setup'!$V$14," "))))))</f>
        <v xml:space="preserve"> </v>
      </c>
      <c r="C336" s="45" t="str">
        <f>IF(B323="Teaching (Lec)", 'M-Setup'!$C$14,
IF(B323="Teaching (Lab)", 'M-Setup'!$G$14,
IF(B323="Social-Common", 'M-Setup'!$K$14,
IF(B323="Library-Study", 'M-Setup'!$O$14,
IF(B323="External", 'M-Setup'!$S$14,
IF(B323="WC Facility",'M-Setup'!$W$14," "))))))</f>
        <v xml:space="preserve"> </v>
      </c>
      <c r="D336" s="44" t="str">
        <f>IF(B323="Teaching (Lec)", 'M-Setup'!$D$14,
IF(B323="Teaching (Lab)", 'M-Setup'!$H$14,
IF(B323="Social-Common", 'M-Setup'!$L$14,
IF(B323="Library-Study", 'M-Setup'!$P$14,
IF(B323="External", 'M-Setup'!$T$14,
IF(B323="WC Facility",'M-Setup'!$X$14," "))))))</f>
        <v xml:space="preserve"> </v>
      </c>
      <c r="E336" s="46"/>
      <c r="F336" s="59"/>
      <c r="G336" s="89"/>
      <c r="H336" s="77"/>
      <c r="I336" s="49"/>
    </row>
    <row r="337" spans="1:9" ht="25.8" hidden="1" outlineLevel="1" x14ac:dyDescent="0.3">
      <c r="A337" s="118"/>
      <c r="B337" s="48" t="str">
        <f>IF(B323="Teaching (Lec)",'M-Setup'!$B$15,
IF(B323="Teaching (Lab)",'M-Setup'!$F$15,
IF(B323="Social-Common",'M-Setup'!$J$15,
IF(B323="Library-Study",'M-Setup'!$N$15,
IF(B323="External",'M-Setup'!$R$15,
IF(B323="WC Facility",'M-Setup'!$V$15," "))))))</f>
        <v xml:space="preserve"> </v>
      </c>
      <c r="C337" s="45" t="str">
        <f>IF(B323="Teaching (Lec)", 'M-Setup'!$C$15,
IF(B323="Teaching (Lab)", 'M-Setup'!$G$15,
IF(B323="Social-Common", 'M-Setup'!$K$15,
IF(B323="Library-Study", 'M-Setup'!$O$15,
IF(B323="External", 'M-Setup'!$S$15,
IF(B323="WC Facility",'M-Setup'!$W$15," "))))))</f>
        <v xml:space="preserve"> </v>
      </c>
      <c r="D337" s="44" t="str">
        <f>IF(B323="Teaching (Lec)", 'M-Setup'!$D$15,
IF(B323="Teaching (Lab)", 'M-Setup'!$H$15,
IF(B323="Social-Common", 'M-Setup'!$L$15,
IF(B323="Library-Study", 'M-Setup'!$P$15,
IF(B323="External", 'M-Setup'!$T$15,
IF(B323="WC Facility",'M-Setup'!$X$15," "))))))</f>
        <v xml:space="preserve"> </v>
      </c>
      <c r="E337" s="46"/>
      <c r="F337" s="59"/>
      <c r="G337" s="89"/>
      <c r="H337" s="77"/>
      <c r="I337" s="49"/>
    </row>
    <row r="338" spans="1:9" ht="25.8" hidden="1" outlineLevel="1" x14ac:dyDescent="0.3">
      <c r="A338" s="118"/>
      <c r="B338" s="48" t="str">
        <f>IF(B323="Teaching (Lec)",'M-Setup'!$B$16,
IF(B323="Teaching (Lab)",'M-Setup'!$F$16,
IF(B323="Social-Common",'M-Setup'!$J$16,
IF(B323="Library-Study",'M-Setup'!$N$16,
IF(B323="External",'M-Setup'!$R$16,
IF(B323="WC Facility",'M-Setup'!$V$16," "))))))</f>
        <v xml:space="preserve"> </v>
      </c>
      <c r="C338" s="45" t="str">
        <f>IF(B323="Teaching (Lec)", 'M-Setup'!$C$16,
IF(B323="Teaching (Lab)", 'M-Setup'!$G$16,
IF(B323="Social-Common", 'M-Setup'!$K$16,
IF(B323="Library-Study", 'M-Setup'!$O$16,
IF(B323="External", 'M-Setup'!$S$16,
IF(B323="WC Facility",'M-Setup'!$W$16," "))))))</f>
        <v xml:space="preserve"> </v>
      </c>
      <c r="D338" s="44" t="str">
        <f>IF(B323="Teaching (Lec)", 'M-Setup'!$D$16,
IF(B323="Teaching (Lab)", 'M-Setup'!$H$16,
IF(B323="Social-Common", 'M-Setup'!$L$16,
IF(B323="Library-Study", 'M-Setup'!$P$16,
IF(B323="External", 'M-Setup'!$T$16,
IF(B323="WC Facility",'M-Setup'!$X$16," "))))))</f>
        <v xml:space="preserve"> </v>
      </c>
      <c r="E338" s="46"/>
      <c r="F338" s="60"/>
      <c r="G338" s="89"/>
      <c r="H338" s="77"/>
      <c r="I338" s="49"/>
    </row>
    <row r="339" spans="1:9" ht="25.8" hidden="1" outlineLevel="1" x14ac:dyDescent="0.3">
      <c r="A339" s="118"/>
      <c r="B339" s="48" t="str">
        <f>IF(B323="Teaching (Lec)",'M-Setup'!$B$17,
IF(B323="Teaching (Lab)",'M-Setup'!$F$17,
IF(B323="Social-Common",'M-Setup'!$J$17,
IF(B323="Library-Study",'M-Setup'!$N$17,
IF(B323="External",'M-Setup'!$R$17,
IF(B323="WC Facility",'M-Setup'!$V$17," "))))))</f>
        <v xml:space="preserve"> </v>
      </c>
      <c r="C339" s="45" t="str">
        <f>IF(B323="Teaching (Lec)", 'M-Setup'!$C$17,
IF(B323="Teaching (Lab)", 'M-Setup'!$G$17,
IF(B323="Social-Common", 'M-Setup'!$K$17,
IF(B323="Library-Study", 'M-Setup'!$O$17,
IF(B323="External", 'M-Setup'!$S$17,
IF(B323="WC Facility",'M-Setup'!$W$17," "))))))</f>
        <v xml:space="preserve"> </v>
      </c>
      <c r="D339" s="44" t="str">
        <f>IF(B323="Teaching (Lec)", 'M-Setup'!$D$17,
IF(B323="Teaching (Lab)", 'M-Setup'!$H$17,
IF(B323="Social-Common", 'M-Setup'!$L$17,
IF(B323="Library-Study", 'M-Setup'!$P$17,
IF(B323="External", 'M-Setup'!$T$17,
IF(B323="WC Facility",'M-Setup'!$X$17," "))))))</f>
        <v xml:space="preserve"> </v>
      </c>
      <c r="E339" s="46"/>
      <c r="F339" s="60"/>
      <c r="G339" s="89"/>
      <c r="H339" s="77"/>
      <c r="I339" s="49"/>
    </row>
    <row r="340" spans="1:9" ht="25.8" hidden="1" outlineLevel="1" x14ac:dyDescent="0.3">
      <c r="A340" s="118"/>
      <c r="B340" s="48" t="str">
        <f>IF(B323="Teaching (Lec)",'M-Setup'!$B$18,
IF(B323="Teaching (Lab)",'M-Setup'!$F$18,
IF(B323="Social-Common",'M-Setup'!$J$18,
IF(B323="Library-Study",'M-Setup'!$N$18,
IF(B323="External",'M-Setup'!$R$18,
IF(B323="WC Facility",'M-Setup'!$V$18," "))))))</f>
        <v xml:space="preserve"> </v>
      </c>
      <c r="C340" s="45" t="str">
        <f>IF(B323="Teaching (Lec)", 'M-Setup'!$C$18,
IF(B323="Teaching (Lab)", 'M-Setup'!$G$18,
IF(B323="Social-Common", 'M-Setup'!$K$18,
IF(B323="Library-Study", 'M-Setup'!$O$18,
IF(B323="External", 'M-Setup'!$S$18,
IF(B323="WC Facility",'M-Setup'!$W$18," "))))))</f>
        <v xml:space="preserve"> </v>
      </c>
      <c r="D340" s="44" t="str">
        <f>IF(B323="Teaching (Lec)", 'M-Setup'!$D$18,
IF(B323="Teaching (Lab)", 'M-Setup'!$H$18,
IF(B323="Social-Common", 'M-Setup'!$L$18,
IF(B323="Library-Study", 'M-Setup'!$P$18,
IF(B323="External", 'M-Setup'!$T$18,
IF(B323="WC Facility",'M-Setup'!$X$18," "))))))</f>
        <v xml:space="preserve"> </v>
      </c>
      <c r="E340" s="46"/>
      <c r="F340" s="60"/>
      <c r="G340" s="89"/>
      <c r="H340" s="77"/>
      <c r="I340" s="49"/>
    </row>
    <row r="341" spans="1:9" ht="25.8" hidden="1" outlineLevel="1" x14ac:dyDescent="0.3">
      <c r="A341" s="118"/>
      <c r="B341" s="48" t="str">
        <f>IF(B323="Teaching (Lec)",'M-Setup'!$B$19,
IF(B323="Teaching (Lab)",'M-Setup'!$F$19,
IF(B323="Social-Common",'M-Setup'!$J$19,
IF(B323="Library-Study",'M-Setup'!$N$19,
IF(B323="External",'M-Setup'!$R$19,
IF(B323="WC Facility",'M-Setup'!$V$19," "))))))</f>
        <v xml:space="preserve"> </v>
      </c>
      <c r="C341" s="45" t="str">
        <f>IF(B323="Teaching (Lec)", 'M-Setup'!$C$19,
IF(B323="Teaching (Lab)", 'M-Setup'!$G$19,
IF(B323="Social-Common", 'M-Setup'!$K$19,
IF(B323="Library-Study", 'M-Setup'!$O$19,
IF(B323="External", 'M-Setup'!$S$19,
IF(B323="WC Facility",'M-Setup'!$W$19," "))))))</f>
        <v xml:space="preserve"> </v>
      </c>
      <c r="D341" s="44" t="str">
        <f>IF(B323="Teaching (Lec)", 'M-Setup'!$D$19,
IF(B323="Teaching (Lab)", 'M-Setup'!$H$19,
IF(B323="Social-Common", 'M-Setup'!$L$19,
IF(B323="Library-Study", 'M-Setup'!$P$19,
IF(B323="External", 'M-Setup'!$T$19,
IF(B323="WC Facility",'M-Setup'!$X$19," "))))))</f>
        <v xml:space="preserve"> </v>
      </c>
      <c r="E341" s="46"/>
      <c r="F341" s="60"/>
      <c r="G341" s="89"/>
      <c r="H341" s="77"/>
      <c r="I341" s="49"/>
    </row>
    <row r="342" spans="1:9" ht="26.4" hidden="1" outlineLevel="1" thickBot="1" x14ac:dyDescent="0.35">
      <c r="A342" s="118"/>
      <c r="B342" s="50" t="str">
        <f>IF(B323="Teaching (Lec)",'M-Setup'!$B$20,
IF(B323="Teaching (Lab)",'M-Setup'!$F$20,
IF(B323="Social-Common",'M-Setup'!$J$20,
IF(B323="Library-Study",'M-Setup'!$N$20,
IF(B323="External",'M-Setup'!$R$20,
IF(B323="WC Facility",'M-Setup'!$V$20," "))))))</f>
        <v xml:space="preserve"> </v>
      </c>
      <c r="C342" s="51" t="str">
        <f>IF(B323="Teaching (Lec)", 'M-Setup'!$C$20,
IF(B323="Teaching (Lab)", 'M-Setup'!$G$20,
IF(B323="Social-Common", 'M-Setup'!$K$20,
IF(B323="Library-Study", 'M-Setup'!$O$20,
IF(B323="External", 'M-Setup'!$S$20,
IF(B323="WC Facility",'M-Setup'!$W$20," "))))))</f>
        <v xml:space="preserve"> </v>
      </c>
      <c r="D342" s="52" t="str">
        <f>IF(B323="Teaching (Lec)", 'M-Setup'!$D$20,
IF(B323="Teaching (Lab)", 'M-Setup'!$H$20,
IF(B323="Social-Common", 'M-Setup'!$L$20,
IF(B323="Library-Study", 'M-Setup'!$P$20,
IF(B323="External", 'M-Setup'!$T$20,
IF(B323="WC Facility",'M-Setup'!$X$20," "))))))</f>
        <v xml:space="preserve"> </v>
      </c>
      <c r="E342" s="53"/>
      <c r="F342" s="86"/>
      <c r="G342" s="90"/>
      <c r="H342" s="88"/>
      <c r="I342" s="54"/>
    </row>
    <row r="343" spans="1:9" ht="15" collapsed="1" thickBot="1" x14ac:dyDescent="0.35">
      <c r="A343" s="114">
        <v>18</v>
      </c>
      <c r="B343" s="57"/>
      <c r="C343" s="103"/>
      <c r="D343" s="61" t="str">
        <f>IF(B343="Teaching (Lec)", COUNTA(F347:F360)/14,
IF(B343="Teaching (Lab)", COUNTA(F347:F360)/14,
IF(B343="Social-Common", COUNTA(F347:F355)/9,
IF(B343="Library-Study", COUNTA(F347:F357)/11,
IF(B343="External", COUNTA(F347:F351)/5,
IF(B343="WC Facility", COUNTA(F347:F351)/10, " "))))))</f>
        <v xml:space="preserve"> </v>
      </c>
      <c r="H343" s="91">
        <f t="shared" ref="H343" si="2">COUNTA(I346:I362)</f>
        <v>0</v>
      </c>
    </row>
    <row r="344" spans="1:9" ht="15" hidden="1" outlineLevel="1" thickBot="1" x14ac:dyDescent="0.35">
      <c r="A344" s="118"/>
      <c r="B344" s="92" t="s">
        <v>52</v>
      </c>
      <c r="C344" s="101"/>
      <c r="D344" s="104"/>
      <c r="E344" s="1"/>
      <c r="F344" s="1"/>
      <c r="G344" s="1"/>
      <c r="H344" s="93"/>
    </row>
    <row r="345" spans="1:9" ht="28.8" hidden="1" outlineLevel="1" x14ac:dyDescent="0.3">
      <c r="A345" s="118"/>
      <c r="B345" s="32" t="s">
        <v>53</v>
      </c>
      <c r="C345" s="33" t="s">
        <v>54</v>
      </c>
      <c r="D345" s="102" t="s">
        <v>55</v>
      </c>
      <c r="E345" s="185" t="s">
        <v>131</v>
      </c>
      <c r="F345" s="185"/>
      <c r="G345" s="47" t="s">
        <v>57</v>
      </c>
      <c r="H345" s="87" t="s">
        <v>58</v>
      </c>
      <c r="I345" s="47" t="s">
        <v>59</v>
      </c>
    </row>
    <row r="346" spans="1:9" ht="25.8" hidden="1" outlineLevel="1" x14ac:dyDescent="0.3">
      <c r="A346" s="118"/>
      <c r="B346" s="48" t="str">
        <f>IF(B343="Teaching (Lec)",'M-Setup'!$B$4,
IF(B343="Teaching (Lab)",'M-Setup'!$F$4,
IF(B343="Social-Common",'M-Setup'!$J$4,
IF(B343="Library-Study",'M-Setup'!$N$4,
IF(B343="External",'M-Setup'!$R$4,
IF(B343="WC Facility",'M-Setup'!$V$4," "))))))</f>
        <v xml:space="preserve"> </v>
      </c>
      <c r="C346" s="45" t="str">
        <f>IF(B343="Teaching (Lec)", 'M-Setup'!$C$4,
IF(B343="Teaching (Lab)", 'M-Setup'!$G$4,
IF(B343="Social-Common", 'M-Setup'!$K$4,
IF(B343="Library-Study", 'M-Setup'!$O$4,
IF(B343="External", 'M-Setup'!$S$4,
IF(B343="WC Facility",'M-Setup'!$W$4," "))))))</f>
        <v xml:space="preserve"> </v>
      </c>
      <c r="D346" s="44" t="str">
        <f>IF(B343="Teaching (Lec)", 'M-Setup'!$D$4,
IF(B343="Teaching (Lab)", 'M-Setup'!$H$4,
IF(B343="Social-Common", 'M-Setup'!$L$4,
IF(B343="Library-Study", 'M-Setup'!$P$4,
IF(B343="External", 'M-Setup'!$T$4,
IF(B343="WC Facility", 'M-Setup'!$X$4, " "))))))</f>
        <v xml:space="preserve"> </v>
      </c>
      <c r="E346" s="46"/>
      <c r="F346" s="59"/>
      <c r="G346" s="89"/>
      <c r="H346" s="77"/>
      <c r="I346" s="49"/>
    </row>
    <row r="347" spans="1:9" ht="25.8" hidden="1" outlineLevel="1" x14ac:dyDescent="0.3">
      <c r="A347" s="118"/>
      <c r="B347" s="48" t="str">
        <f>IF(B343="Teaching (Lec)",'M-Setup'!$B$5,
IF(B343="Teaching (Lab)",'M-Setup'!$F$5,
IF(B343="Social-Common",'M-Setup'!$J$5,
IF(B343="Library-Study",'M-Setup'!$N$5,
IF(B343="External",'M-Setup'!$R$5,
IF(B343="WC Facility",'M-Setup'!$V$5," "))))))</f>
        <v xml:space="preserve"> </v>
      </c>
      <c r="C347" s="45" t="str">
        <f>IF(B343="Teaching (Lec)", 'M-Setup'!$C$5,
IF(B343="Teaching (Lab)", 'M-Setup'!$G$5,
IF(B343="Social-Common", 'M-Setup'!$K$5,
IF(B343="Library-Study", 'M-Setup'!$O$5,
IF(B343="External", 'M-Setup'!$S$5,
IF(B343="WC Facility",'M-Setup'!$W$5," "))))))</f>
        <v xml:space="preserve"> </v>
      </c>
      <c r="D347" s="44" t="str">
        <f>IF(B343="Teaching (Lec)", 'M-Setup'!$D$5,
IF(B343="Teaching (Lab)", 'M-Setup'!$H$5,
IF(B343="Social-Common", 'M-Setup'!$L$5,
IF(B343="Library-Study", 'M-Setup'!$P$5,
IF(B343="External", 'M-Setup'!$T$5,
IF(B343="WC Facility",'M-Setup'!$X$5," "))))))</f>
        <v xml:space="preserve"> </v>
      </c>
      <c r="E347" s="46"/>
      <c r="F347" s="59"/>
      <c r="G347" s="89"/>
      <c r="H347" s="77"/>
      <c r="I347" s="49"/>
    </row>
    <row r="348" spans="1:9" ht="25.8" hidden="1" outlineLevel="1" x14ac:dyDescent="0.3">
      <c r="A348" s="118"/>
      <c r="B348" s="48" t="str">
        <f>IF(B343="Teaching (Lec)",'M-Setup'!$B$6,
IF(B343="Teaching (Lab)",'M-Setup'!$F$6,
IF(B343="Social-Common",'M-Setup'!$J$6,
IF(B343="Library-Study",'M-Setup'!$N$6,
IF(B343="External",'M-Setup'!$R$6,
IF(B343="WC Facility",'M-Setup'!$V$6," "))))))</f>
        <v xml:space="preserve"> </v>
      </c>
      <c r="C348" s="45" t="str">
        <f>IF(B343="Teaching (Lec)", 'M-Setup'!$C$6,
IF(B343="Teaching (Lab)", 'M-Setup'!$G$6,
IF(B343="Social-Common", 'M-Setup'!$K$6,
IF(B343="Library-Study", 'M-Setup'!$O$6,
IF(B343="External", 'M-Setup'!$S$6,
IF(B343="WC Facility",'M-Setup'!$W$6," "))))))</f>
        <v xml:space="preserve"> </v>
      </c>
      <c r="D348" s="44" t="str">
        <f>IF(B343="Teaching (Lec)", 'M-Setup'!$D$6,
IF(B343="Teaching (Lab)", 'M-Setup'!$H$6,
IF(B343="Social-Common", 'M-Setup'!$L$6,
IF(B343="Library-Study", 'M-Setup'!$P$6,
IF(B343="External", 'M-Setup'!$T$6,
IF(B343="WC Facility",'M-Setup'!$X$6," "))))))</f>
        <v xml:space="preserve"> </v>
      </c>
      <c r="E348" s="46"/>
      <c r="F348" s="59"/>
      <c r="G348" s="89"/>
      <c r="H348" s="77"/>
      <c r="I348" s="49"/>
    </row>
    <row r="349" spans="1:9" ht="25.8" hidden="1" outlineLevel="1" x14ac:dyDescent="0.3">
      <c r="A349" s="118"/>
      <c r="B349" s="48" t="str">
        <f>IF(B343="Teaching (Lec)",'M-Setup'!$B$7,
IF(B343="Teaching (Lab)",'M-Setup'!$F$7,
IF(B343="Social-Common",'M-Setup'!$J$7,
IF(B343="Library-Study",'M-Setup'!$N$7,
IF(B343="External",'M-Setup'!$R$7,
IF(B343="WC Facility",'M-Setup'!$V$7," "))))))</f>
        <v xml:space="preserve"> </v>
      </c>
      <c r="C349" s="45" t="str">
        <f>IF(B343="Teaching (Lec)", 'M-Setup'!$C$7,
IF(B343="Teaching (Lab)", 'M-Setup'!$G$7,
IF(B343="Social-Common", 'M-Setup'!$K$7,
IF(B343="Library-Study", 'M-Setup'!$O$7,
IF(B343="External", 'M-Setup'!$S$7,
IF(B343="WC Facility",'M-Setup'!$W$7," "))))))</f>
        <v xml:space="preserve"> </v>
      </c>
      <c r="D349" s="44" t="str">
        <f>IF(B343="Teaching (Lec)", 'M-Setup'!$D$7,
IF(B343="Teaching (Lab)", 'M-Setup'!$H$7,
IF(B343="Social-Common", 'M-Setup'!$L$7,
IF(B343="Library-Study", 'M-Setup'!$P$7,
IF(B343="External", 'M-Setup'!$T$7,
IF(B343="WC Facility",'M-Setup'!$X$7," "))))))</f>
        <v xml:space="preserve"> </v>
      </c>
      <c r="E349" s="46"/>
      <c r="F349" s="59"/>
      <c r="G349" s="89"/>
      <c r="H349" s="77"/>
      <c r="I349" s="49"/>
    </row>
    <row r="350" spans="1:9" ht="25.8" hidden="1" outlineLevel="1" x14ac:dyDescent="0.3">
      <c r="A350" s="118"/>
      <c r="B350" s="48" t="str">
        <f>IF(B343="Teaching (Lec)",'M-Setup'!$B$8,
IF(B343="Teaching (Lab)",'M-Setup'!$F$8,
IF(B343="Social-Common",'M-Setup'!$J$8,
IF(B343="Library-Study",'M-Setup'!$N$8,
IF(B343="External",'M-Setup'!$R$8,
IF(B343="WC Facility",'M-Setup'!$V$8," "))))))</f>
        <v xml:space="preserve"> </v>
      </c>
      <c r="C350" s="45" t="str">
        <f>IF(B343="Teaching (Lec)", 'M-Setup'!$C$8,
IF(B343="Teaching (Lab)", 'M-Setup'!$G$8,
IF(B343="Social-Common", 'M-Setup'!$K$8,
IF(B343="Library-Study", 'M-Setup'!$O$8,
IF(B343="External", 'M-Setup'!$S$8,
IF(B343="WC Facility",'M-Setup'!$W$8," "))))))</f>
        <v xml:space="preserve"> </v>
      </c>
      <c r="D350" s="44" t="str">
        <f>IF(B343="Teaching (Lec)", 'M-Setup'!$D$8,
IF(B343="Teaching (Lab)", 'M-Setup'!$H$8,
IF(B343="Social-Common", 'M-Setup'!$L$8,
IF(B343="Library-Study", 'M-Setup'!$P$8,
IF(B343="External", 'M-Setup'!$T$8,
IF(B343="WC Facility",'M-Setup'!$X$8," "))))))</f>
        <v xml:space="preserve"> </v>
      </c>
      <c r="E350" s="46"/>
      <c r="F350" s="59"/>
      <c r="G350" s="89"/>
      <c r="H350" s="77"/>
      <c r="I350" s="49"/>
    </row>
    <row r="351" spans="1:9" ht="25.8" hidden="1" outlineLevel="1" x14ac:dyDescent="0.3">
      <c r="A351" s="118"/>
      <c r="B351" s="48" t="str">
        <f>IF(B343="Teaching (Lec)",'M-Setup'!$B$9,
IF(B343="Teaching (Lab)",'M-Setup'!$F$9,
IF(B343="Social-Common",'M-Setup'!$J$9,
IF(B343="Library-Study",'M-Setup'!$N$9,
IF(B343="External",'M-Setup'!$R$9,
IF(B343="WC Facility",'M-Setup'!$V$9," "))))))</f>
        <v xml:space="preserve"> </v>
      </c>
      <c r="C351" s="45" t="str">
        <f>IF(B343="Teaching (Lec)", 'M-Setup'!$C$9,
IF(B343="Teaching (Lab)", 'M-Setup'!$G$9,
IF(B343="Social-Common", 'M-Setup'!$K$9,
IF(B343="Library-Study", 'M-Setup'!$O$9,
IF(B343="External", 'M-Setup'!$S$9,
IF(B343="WC Facility",'M-Setup'!$W$9," "))))))</f>
        <v xml:space="preserve"> </v>
      </c>
      <c r="D351" s="44" t="str">
        <f>IF(B343="Teaching (Lec)", 'M-Setup'!$D$9,
IF(B343="Teaching (Lab)", 'M-Setup'!$H$9,
IF(B343="Social-Common", 'M-Setup'!$L$9,
IF(B343="Library-Study", 'M-Setup'!$P$9,
IF(B343="External", 'M-Setup'!$T$9,
IF(B343="WC Facility",'M-Setup'!$X$9," "))))))</f>
        <v xml:space="preserve"> </v>
      </c>
      <c r="E351" s="46"/>
      <c r="F351" s="59"/>
      <c r="G351" s="89"/>
      <c r="H351" s="77"/>
      <c r="I351" s="49"/>
    </row>
    <row r="352" spans="1:9" ht="25.8" hidden="1" outlineLevel="1" x14ac:dyDescent="0.3">
      <c r="A352" s="118"/>
      <c r="B352" s="48" t="str">
        <f>IF(B343="Teaching (Lec)",'M-Setup'!$B$10,
IF(B343="Teaching (Lab)",'M-Setup'!$F$10,
IF(B343="Social-Common",'M-Setup'!$J$10,
IF(B343="Library-Study",'M-Setup'!$N$10,
IF(B343="External",'M-Setup'!$R$10,
IF(B343="WC Facility",'M-Setup'!$V$10," "))))))</f>
        <v xml:space="preserve"> </v>
      </c>
      <c r="C352" s="45" t="str">
        <f>IF(B343="Teaching (Lec)", 'M-Setup'!$C$10,
IF(B343="Teaching (Lab)", 'M-Setup'!$G$10,
IF(B343="Social-Common", 'M-Setup'!$K$10,
IF(B343="Library-Study", 'M-Setup'!$O$10,
IF(B343="External", 'M-Setup'!$S$10,
IF(B343="WC Facility",'M-Setup'!$W$10," "))))))</f>
        <v xml:space="preserve"> </v>
      </c>
      <c r="D352" s="44" t="str">
        <f>IF(B343="Teaching (Lec)", 'M-Setup'!$D$10,
IF(B343="Teaching (Lab)", 'M-Setup'!$H$10,
IF(B343="Social-Common", 'M-Setup'!$L$10,
IF(B343="Library-Study", 'M-Setup'!$P$10,
IF(B343="External", 'M-Setup'!$T$10,
IF(B343="WC Facility",'M-Setup'!$X$10," "))))))</f>
        <v xml:space="preserve"> </v>
      </c>
      <c r="E352" s="46"/>
      <c r="F352" s="59"/>
      <c r="G352" s="89"/>
      <c r="H352" s="77"/>
      <c r="I352" s="49"/>
    </row>
    <row r="353" spans="1:9" ht="25.8" hidden="1" outlineLevel="1" x14ac:dyDescent="0.3">
      <c r="A353" s="118"/>
      <c r="B353" s="48" t="str">
        <f>IF(B343="Teaching (Lec)",'M-Setup'!$B$11,
IF(B343="Teaching (Lab)",'M-Setup'!$F$11,
IF(B343="Social-Common",'M-Setup'!$J$11,
IF(B343="Library-Study",'M-Setup'!$N$11,
IF(B343="External",'M-Setup'!$R$11,
IF(B343="WC Facility",'M-Setup'!$V$11," "))))))</f>
        <v xml:space="preserve"> </v>
      </c>
      <c r="C353" s="45" t="str">
        <f>IF(B343="Teaching (Lec)", 'M-Setup'!$C$11,
IF(B343="Teaching (Lab)", 'M-Setup'!$G$11,
IF(B343="Social-Common", 'M-Setup'!$K$11,
IF(B343="Library-Study", 'M-Setup'!$O$11,
IF(B343="External", 'M-Setup'!$S$11,
IF(B343="WC Facility",'M-Setup'!$W$11," "))))))</f>
        <v xml:space="preserve"> </v>
      </c>
      <c r="D353" s="44" t="str">
        <f>IF(B343="Teaching (Lec)", 'M-Setup'!$D$11,
IF(B343="Teaching (Lab)", 'M-Setup'!$H$11,
IF(B343="Social-Common", 'M-Setup'!$L$11,
IF(B343="Library-Study", 'M-Setup'!$P$11,
IF(B343="External", 'M-Setup'!$T$11,
IF(B343="WC Facility",'M-Setup'!$X$11," "))))))</f>
        <v xml:space="preserve"> </v>
      </c>
      <c r="E353" s="46"/>
      <c r="F353" s="59"/>
      <c r="G353" s="89"/>
      <c r="H353" s="77"/>
      <c r="I353" s="49"/>
    </row>
    <row r="354" spans="1:9" ht="25.8" hidden="1" outlineLevel="1" x14ac:dyDescent="0.3">
      <c r="A354" s="118"/>
      <c r="B354" s="48" t="str">
        <f>IF(B343="Teaching (Lec)",'M-Setup'!$B$12,
IF(B343="Teaching (Lab)",'M-Setup'!$F$12,
IF(B343="Social-Common",'M-Setup'!$J$12,
IF(B343="Library-Study",'M-Setup'!$N$12,
IF(B343="External",'M-Setup'!$R$12,
IF(B343="WC Facility",'M-Setup'!$V$12," "))))))</f>
        <v xml:space="preserve"> </v>
      </c>
      <c r="C354" s="45" t="str">
        <f>IF(B343="Teaching (Lec)", 'M-Setup'!$C$12,
IF(B343="Teaching (Lab)", 'M-Setup'!$G$12,
IF(B343="Social-Common", 'M-Setup'!$K$12,
IF(B343="Library-Study", 'M-Setup'!$O$12,
IF(B343="External", 'M-Setup'!$S$12,
IF(B343="WC Facility",'M-Setup'!$W$12," "))))))</f>
        <v xml:space="preserve"> </v>
      </c>
      <c r="D354" s="44" t="str">
        <f>IF(B343="Teaching (Lec)", 'M-Setup'!$D$12,
IF(B343="Teaching (Lab)", 'M-Setup'!$H$12,
IF(B343="Social-Common", 'M-Setup'!$L$12,
IF(B343="Library-Study", 'M-Setup'!$P$12,
IF(B343="External", 'M-Setup'!$T$12,
IF(B343="WC Facility",'M-Setup'!$X$12," "))))))</f>
        <v xml:space="preserve"> </v>
      </c>
      <c r="E354" s="46"/>
      <c r="F354" s="59"/>
      <c r="G354" s="89"/>
      <c r="H354" s="77"/>
      <c r="I354" s="49"/>
    </row>
    <row r="355" spans="1:9" ht="25.8" hidden="1" outlineLevel="1" x14ac:dyDescent="0.3">
      <c r="A355" s="118"/>
      <c r="B355" s="48" t="str">
        <f>IF(B343="Teaching (Lec)",'M-Setup'!$B$13,
IF(B343="Teaching (Lab)",'M-Setup'!$F$13,
IF(B343="Social-Common",'M-Setup'!$J$13,
IF(B343="Library-Study",'M-Setup'!$N$13,
IF(B343="External",'M-Setup'!$R$13,
IF(B343="WC Facility",'M-Setup'!$V$13," "))))))</f>
        <v xml:space="preserve"> </v>
      </c>
      <c r="C355" s="45" t="str">
        <f>IF(B343="Teaching (Lec)", 'M-Setup'!$C$13,
IF(B343="Teaching (Lab)", 'M-Setup'!$G$13,
IF(B343="Social-Common", 'M-Setup'!$K$13,
IF(B343="Library-Study", 'M-Setup'!$O$13,
IF(B343="External", 'M-Setup'!$S$13,
IF(B343="WC Facility",'M-Setup'!$W$13," "))))))</f>
        <v xml:space="preserve"> </v>
      </c>
      <c r="D355" s="44" t="str">
        <f>IF(B343="Teaching (Lec)", 'M-Setup'!$D$13,
IF(B343="Teaching (Lab)", 'M-Setup'!$H$13,
IF(B343="Social-Common", 'M-Setup'!$L$13,
IF(B343="Library-Study", 'M-Setup'!$P$13,
IF(B343="External", 'M-Setup'!$T$13,
IF(B343="WC Facility",'M-Setup'!$X$13," "))))))</f>
        <v xml:space="preserve"> </v>
      </c>
      <c r="E355" s="46"/>
      <c r="F355" s="59"/>
      <c r="G355" s="89"/>
      <c r="H355" s="77"/>
      <c r="I355" s="49"/>
    </row>
    <row r="356" spans="1:9" ht="25.8" hidden="1" outlineLevel="1" x14ac:dyDescent="0.3">
      <c r="A356" s="118"/>
      <c r="B356" s="48" t="str">
        <f>IF(B343="Teaching (Lec)",'M-Setup'!$B$14,
IF(B343="Teaching (Lab)",'M-Setup'!$F$14,
IF(B343="Social-Common",'M-Setup'!$J$14,
IF(B343="Library-Study",'M-Setup'!$N$14,
IF(B343="External",'M-Setup'!$R$14,
IF(B343="WC Facility",'M-Setup'!$V$14," "))))))</f>
        <v xml:space="preserve"> </v>
      </c>
      <c r="C356" s="45" t="str">
        <f>IF(B343="Teaching (Lec)", 'M-Setup'!$C$14,
IF(B343="Teaching (Lab)", 'M-Setup'!$G$14,
IF(B343="Social-Common", 'M-Setup'!$K$14,
IF(B343="Library-Study", 'M-Setup'!$O$14,
IF(B343="External", 'M-Setup'!$S$14,
IF(B343="WC Facility",'M-Setup'!$W$14," "))))))</f>
        <v xml:space="preserve"> </v>
      </c>
      <c r="D356" s="44" t="str">
        <f>IF(B343="Teaching (Lec)", 'M-Setup'!$D$14,
IF(B343="Teaching (Lab)", 'M-Setup'!$H$14,
IF(B343="Social-Common", 'M-Setup'!$L$14,
IF(B343="Library-Study", 'M-Setup'!$P$14,
IF(B343="External", 'M-Setup'!$T$14,
IF(B343="WC Facility",'M-Setup'!$X$14," "))))))</f>
        <v xml:space="preserve"> </v>
      </c>
      <c r="E356" s="46"/>
      <c r="F356" s="59"/>
      <c r="G356" s="89"/>
      <c r="H356" s="77"/>
      <c r="I356" s="49"/>
    </row>
    <row r="357" spans="1:9" ht="25.8" hidden="1" outlineLevel="1" x14ac:dyDescent="0.3">
      <c r="A357" s="118"/>
      <c r="B357" s="48" t="str">
        <f>IF(B343="Teaching (Lec)",'M-Setup'!$B$15,
IF(B343="Teaching (Lab)",'M-Setup'!$F$15,
IF(B343="Social-Common",'M-Setup'!$J$15,
IF(B343="Library-Study",'M-Setup'!$N$15,
IF(B343="External",'M-Setup'!$R$15,
IF(B343="WC Facility",'M-Setup'!$V$15," "))))))</f>
        <v xml:space="preserve"> </v>
      </c>
      <c r="C357" s="45" t="str">
        <f>IF(B343="Teaching (Lec)", 'M-Setup'!$C$15,
IF(B343="Teaching (Lab)", 'M-Setup'!$G$15,
IF(B343="Social-Common", 'M-Setup'!$K$15,
IF(B343="Library-Study", 'M-Setup'!$O$15,
IF(B343="External", 'M-Setup'!$S$15,
IF(B343="WC Facility",'M-Setup'!$W$15," "))))))</f>
        <v xml:space="preserve"> </v>
      </c>
      <c r="D357" s="44" t="str">
        <f>IF(B343="Teaching (Lec)", 'M-Setup'!$D$15,
IF(B343="Teaching (Lab)", 'M-Setup'!$H$15,
IF(B343="Social-Common", 'M-Setup'!$L$15,
IF(B343="Library-Study", 'M-Setup'!$P$15,
IF(B343="External", 'M-Setup'!$T$15,
IF(B343="WC Facility",'M-Setup'!$X$15," "))))))</f>
        <v xml:space="preserve"> </v>
      </c>
      <c r="E357" s="46"/>
      <c r="F357" s="59"/>
      <c r="G357" s="89"/>
      <c r="H357" s="77"/>
      <c r="I357" s="49"/>
    </row>
    <row r="358" spans="1:9" ht="25.8" hidden="1" outlineLevel="1" x14ac:dyDescent="0.3">
      <c r="A358" s="118"/>
      <c r="B358" s="48" t="str">
        <f>IF(B343="Teaching (Lec)",'M-Setup'!$B$16,
IF(B343="Teaching (Lab)",'M-Setup'!$F$16,
IF(B343="Social-Common",'M-Setup'!$J$16,
IF(B343="Library-Study",'M-Setup'!$N$16,
IF(B343="External",'M-Setup'!$R$16,
IF(B343="WC Facility",'M-Setup'!$V$16," "))))))</f>
        <v xml:space="preserve"> </v>
      </c>
      <c r="C358" s="45" t="str">
        <f>IF(B343="Teaching (Lec)", 'M-Setup'!$C$16,
IF(B343="Teaching (Lab)", 'M-Setup'!$G$16,
IF(B343="Social-Common", 'M-Setup'!$K$16,
IF(B343="Library-Study", 'M-Setup'!$O$16,
IF(B343="External", 'M-Setup'!$S$16,
IF(B343="WC Facility",'M-Setup'!$W$16," "))))))</f>
        <v xml:space="preserve"> </v>
      </c>
      <c r="D358" s="44" t="str">
        <f>IF(B343="Teaching (Lec)", 'M-Setup'!$D$16,
IF(B343="Teaching (Lab)", 'M-Setup'!$H$16,
IF(B343="Social-Common", 'M-Setup'!$L$16,
IF(B343="Library-Study", 'M-Setup'!$P$16,
IF(B343="External", 'M-Setup'!$T$16,
IF(B343="WC Facility",'M-Setup'!$X$16," "))))))</f>
        <v xml:space="preserve"> </v>
      </c>
      <c r="E358" s="46"/>
      <c r="F358" s="60"/>
      <c r="G358" s="89"/>
      <c r="H358" s="77"/>
      <c r="I358" s="49"/>
    </row>
    <row r="359" spans="1:9" ht="25.8" hidden="1" outlineLevel="1" x14ac:dyDescent="0.3">
      <c r="A359" s="118"/>
      <c r="B359" s="48" t="str">
        <f>IF(B343="Teaching (Lec)",'M-Setup'!$B$17,
IF(B343="Teaching (Lab)",'M-Setup'!$F$17,
IF(B343="Social-Common",'M-Setup'!$J$17,
IF(B343="Library-Study",'M-Setup'!$N$17,
IF(B343="External",'M-Setup'!$R$17,
IF(B343="WC Facility",'M-Setup'!$V$17," "))))))</f>
        <v xml:space="preserve"> </v>
      </c>
      <c r="C359" s="45" t="str">
        <f>IF(B343="Teaching (Lec)", 'M-Setup'!$C$17,
IF(B343="Teaching (Lab)", 'M-Setup'!$G$17,
IF(B343="Social-Common", 'M-Setup'!$K$17,
IF(B343="Library-Study", 'M-Setup'!$O$17,
IF(B343="External", 'M-Setup'!$S$17,
IF(B343="WC Facility",'M-Setup'!$W$17," "))))))</f>
        <v xml:space="preserve"> </v>
      </c>
      <c r="D359" s="44" t="str">
        <f>IF(B343="Teaching (Lec)", 'M-Setup'!$D$17,
IF(B343="Teaching (Lab)", 'M-Setup'!$H$17,
IF(B343="Social-Common", 'M-Setup'!$L$17,
IF(B343="Library-Study", 'M-Setup'!$P$17,
IF(B343="External", 'M-Setup'!$T$17,
IF(B343="WC Facility",'M-Setup'!$X$17," "))))))</f>
        <v xml:space="preserve"> </v>
      </c>
      <c r="E359" s="46"/>
      <c r="F359" s="60"/>
      <c r="G359" s="89"/>
      <c r="H359" s="77"/>
      <c r="I359" s="49"/>
    </row>
    <row r="360" spans="1:9" ht="25.8" hidden="1" outlineLevel="1" x14ac:dyDescent="0.3">
      <c r="A360" s="118"/>
      <c r="B360" s="48" t="str">
        <f>IF(B343="Teaching (Lec)",'M-Setup'!$B$18,
IF(B343="Teaching (Lab)",'M-Setup'!$F$18,
IF(B343="Social-Common",'M-Setup'!$J$18,
IF(B343="Library-Study",'M-Setup'!$N$18,
IF(B343="External",'M-Setup'!$R$18,
IF(B343="WC Facility",'M-Setup'!$V$18," "))))))</f>
        <v xml:space="preserve"> </v>
      </c>
      <c r="C360" s="45" t="str">
        <f>IF(B343="Teaching (Lec)", 'M-Setup'!$C$18,
IF(B343="Teaching (Lab)", 'M-Setup'!$G$18,
IF(B343="Social-Common", 'M-Setup'!$K$18,
IF(B343="Library-Study", 'M-Setup'!$O$18,
IF(B343="External", 'M-Setup'!$S$18,
IF(B343="WC Facility",'M-Setup'!$W$18," "))))))</f>
        <v xml:space="preserve"> </v>
      </c>
      <c r="D360" s="44" t="str">
        <f>IF(B343="Teaching (Lec)", 'M-Setup'!$D$18,
IF(B343="Teaching (Lab)", 'M-Setup'!$H$18,
IF(B343="Social-Common", 'M-Setup'!$L$18,
IF(B343="Library-Study", 'M-Setup'!$P$18,
IF(B343="External", 'M-Setup'!$T$18,
IF(B343="WC Facility",'M-Setup'!$X$18," "))))))</f>
        <v xml:space="preserve"> </v>
      </c>
      <c r="E360" s="46"/>
      <c r="F360" s="60"/>
      <c r="G360" s="89"/>
      <c r="H360" s="77"/>
      <c r="I360" s="49"/>
    </row>
    <row r="361" spans="1:9" ht="25.8" hidden="1" outlineLevel="1" x14ac:dyDescent="0.3">
      <c r="A361" s="118"/>
      <c r="B361" s="48" t="str">
        <f>IF(B343="Teaching (Lec)",'M-Setup'!$B$19,
IF(B343="Teaching (Lab)",'M-Setup'!$F$19,
IF(B343="Social-Common",'M-Setup'!$J$19,
IF(B343="Library-Study",'M-Setup'!$N$19,
IF(B343="External",'M-Setup'!$R$19,
IF(B343="WC Facility",'M-Setup'!$V$19," "))))))</f>
        <v xml:space="preserve"> </v>
      </c>
      <c r="C361" s="45" t="str">
        <f>IF(B343="Teaching (Lec)", 'M-Setup'!$C$19,
IF(B343="Teaching (Lab)", 'M-Setup'!$G$19,
IF(B343="Social-Common", 'M-Setup'!$K$19,
IF(B343="Library-Study", 'M-Setup'!$O$19,
IF(B343="External", 'M-Setup'!$S$19,
IF(B343="WC Facility",'M-Setup'!$W$19," "))))))</f>
        <v xml:space="preserve"> </v>
      </c>
      <c r="D361" s="44" t="str">
        <f>IF(B343="Teaching (Lec)", 'M-Setup'!$D$19,
IF(B343="Teaching (Lab)", 'M-Setup'!$H$19,
IF(B343="Social-Common", 'M-Setup'!$L$19,
IF(B343="Library-Study", 'M-Setup'!$P$19,
IF(B343="External", 'M-Setup'!$T$19,
IF(B343="WC Facility",'M-Setup'!$X$19," "))))))</f>
        <v xml:space="preserve"> </v>
      </c>
      <c r="E361" s="46"/>
      <c r="F361" s="60"/>
      <c r="G361" s="89"/>
      <c r="H361" s="77"/>
      <c r="I361" s="49"/>
    </row>
    <row r="362" spans="1:9" ht="26.4" hidden="1" outlineLevel="1" thickBot="1" x14ac:dyDescent="0.35">
      <c r="A362" s="118"/>
      <c r="B362" s="50" t="str">
        <f>IF(B343="Teaching (Lec)",'M-Setup'!$B$20,
IF(B343="Teaching (Lab)",'M-Setup'!$F$20,
IF(B343="Social-Common",'M-Setup'!$J$20,
IF(B343="Library-Study",'M-Setup'!$N$20,
IF(B343="External",'M-Setup'!$R$20,
IF(B343="WC Facility",'M-Setup'!$V$20," "))))))</f>
        <v xml:space="preserve"> </v>
      </c>
      <c r="C362" s="51" t="str">
        <f>IF(B343="Teaching (Lec)", 'M-Setup'!$C$20,
IF(B343="Teaching (Lab)", 'M-Setup'!$G$20,
IF(B343="Social-Common", 'M-Setup'!$K$20,
IF(B343="Library-Study", 'M-Setup'!$O$20,
IF(B343="External", 'M-Setup'!$S$20,
IF(B343="WC Facility",'M-Setup'!$W$20," "))))))</f>
        <v xml:space="preserve"> </v>
      </c>
      <c r="D362" s="52" t="str">
        <f>IF(B343="Teaching (Lec)", 'M-Setup'!$D$20,
IF(B343="Teaching (Lab)", 'M-Setup'!$H$20,
IF(B343="Social-Common", 'M-Setup'!$L$20,
IF(B343="Library-Study", 'M-Setup'!$P$20,
IF(B343="External", 'M-Setup'!$T$20,
IF(B343="WC Facility",'M-Setup'!$X$20," "))))))</f>
        <v xml:space="preserve"> </v>
      </c>
      <c r="E362" s="53"/>
      <c r="F362" s="86"/>
      <c r="G362" s="90"/>
      <c r="H362" s="88"/>
      <c r="I362" s="54"/>
    </row>
    <row r="363" spans="1:9" ht="15" collapsed="1" thickBot="1" x14ac:dyDescent="0.35">
      <c r="A363" s="114">
        <v>19</v>
      </c>
      <c r="B363" s="57"/>
      <c r="C363" s="103"/>
      <c r="D363" s="61" t="str">
        <f>IF(B363="Teaching (Lec)", COUNTA(F367:F380)/14,
IF(B363="Teaching (Lab)", COUNTA(F367:F380)/14,
IF(B363="Social-Common", COUNTA(F367:F375)/9,
IF(B363="Library-Study", COUNTA(F367:F377)/11,
IF(B363="External", COUNTA(F367:F371)/5,
IF(B363="WC Facility", COUNTA(F367:F371)/10, " "))))))</f>
        <v xml:space="preserve"> </v>
      </c>
      <c r="H363" s="91">
        <f t="shared" ref="H363" si="3">COUNTA(I366:I382)</f>
        <v>0</v>
      </c>
    </row>
    <row r="364" spans="1:9" ht="15" hidden="1" outlineLevel="1" thickBot="1" x14ac:dyDescent="0.35">
      <c r="A364" s="118"/>
      <c r="B364" s="92" t="s">
        <v>52</v>
      </c>
      <c r="C364" s="101"/>
      <c r="D364" s="104"/>
      <c r="E364" s="1"/>
      <c r="F364" s="1"/>
      <c r="G364" s="1"/>
      <c r="H364" s="93"/>
    </row>
    <row r="365" spans="1:9" ht="28.8" hidden="1" outlineLevel="1" x14ac:dyDescent="0.3">
      <c r="A365" s="118"/>
      <c r="B365" s="32" t="s">
        <v>53</v>
      </c>
      <c r="C365" s="33" t="s">
        <v>54</v>
      </c>
      <c r="D365" s="102" t="s">
        <v>55</v>
      </c>
      <c r="E365" s="185" t="s">
        <v>131</v>
      </c>
      <c r="F365" s="185"/>
      <c r="G365" s="47" t="s">
        <v>57</v>
      </c>
      <c r="H365" s="87" t="s">
        <v>58</v>
      </c>
      <c r="I365" s="47" t="s">
        <v>59</v>
      </c>
    </row>
    <row r="366" spans="1:9" ht="25.8" hidden="1" outlineLevel="1" x14ac:dyDescent="0.3">
      <c r="A366" s="118"/>
      <c r="B366" s="48" t="str">
        <f>IF(B363="Teaching (Lec)",'M-Setup'!$B$4,
IF(B363="Teaching (Lab)",'M-Setup'!$F$4,
IF(B363="Social-Common",'M-Setup'!$J$4,
IF(B363="Library-Study",'M-Setup'!$N$4,
IF(B363="External",'M-Setup'!$R$4,
IF(B363="WC Facility",'M-Setup'!$V$4," "))))))</f>
        <v xml:space="preserve"> </v>
      </c>
      <c r="C366" s="45" t="str">
        <f>IF(B363="Teaching (Lec)", 'M-Setup'!$C$4,
IF(B363="Teaching (Lab)", 'M-Setup'!$G$4,
IF(B363="Social-Common", 'M-Setup'!$K$4,
IF(B363="Library-Study", 'M-Setup'!$O$4,
IF(B363="External", 'M-Setup'!$S$4,
IF(B363="WC Facility",'M-Setup'!$W$4," "))))))</f>
        <v xml:space="preserve"> </v>
      </c>
      <c r="D366" s="44" t="str">
        <f>IF(B363="Teaching (Lec)", 'M-Setup'!$D$4,
IF(B363="Teaching (Lab)", 'M-Setup'!$H$4,
IF(B363="Social-Common", 'M-Setup'!$L$4,
IF(B363="Library-Study", 'M-Setup'!$P$4,
IF(B363="External", 'M-Setup'!$T$4,
IF(B363="WC Facility", 'M-Setup'!$X$4, " "))))))</f>
        <v xml:space="preserve"> </v>
      </c>
      <c r="E366" s="46"/>
      <c r="F366" s="59"/>
      <c r="G366" s="89"/>
      <c r="H366" s="77"/>
      <c r="I366" s="49"/>
    </row>
    <row r="367" spans="1:9" ht="25.8" hidden="1" outlineLevel="1" x14ac:dyDescent="0.3">
      <c r="A367" s="118"/>
      <c r="B367" s="48" t="str">
        <f>IF(B363="Teaching (Lec)",'M-Setup'!$B$5,
IF(B363="Teaching (Lab)",'M-Setup'!$F$5,
IF(B363="Social-Common",'M-Setup'!$J$5,
IF(B363="Library-Study",'M-Setup'!$N$5,
IF(B363="External",'M-Setup'!$R$5,
IF(B363="WC Facility",'M-Setup'!$V$5," "))))))</f>
        <v xml:space="preserve"> </v>
      </c>
      <c r="C367" s="45" t="str">
        <f>IF(B363="Teaching (Lec)", 'M-Setup'!$C$5,
IF(B363="Teaching (Lab)", 'M-Setup'!$G$5,
IF(B363="Social-Common", 'M-Setup'!$K$5,
IF(B363="Library-Study", 'M-Setup'!$O$5,
IF(B363="External", 'M-Setup'!$S$5,
IF(B363="WC Facility",'M-Setup'!$W$5," "))))))</f>
        <v xml:space="preserve"> </v>
      </c>
      <c r="D367" s="44" t="str">
        <f>IF(B363="Teaching (Lec)", 'M-Setup'!$D$5,
IF(B363="Teaching (Lab)", 'M-Setup'!$H$5,
IF(B363="Social-Common", 'M-Setup'!$L$5,
IF(B363="Library-Study", 'M-Setup'!$P$5,
IF(B363="External", 'M-Setup'!$T$5,
IF(B363="WC Facility",'M-Setup'!$X$5," "))))))</f>
        <v xml:space="preserve"> </v>
      </c>
      <c r="E367" s="46"/>
      <c r="F367" s="59"/>
      <c r="G367" s="89"/>
      <c r="H367" s="77"/>
      <c r="I367" s="49"/>
    </row>
    <row r="368" spans="1:9" ht="25.8" hidden="1" outlineLevel="1" x14ac:dyDescent="0.3">
      <c r="A368" s="118"/>
      <c r="B368" s="48" t="str">
        <f>IF(B363="Teaching (Lec)",'M-Setup'!$B$6,
IF(B363="Teaching (Lab)",'M-Setup'!$F$6,
IF(B363="Social-Common",'M-Setup'!$J$6,
IF(B363="Library-Study",'M-Setup'!$N$6,
IF(B363="External",'M-Setup'!$R$6,
IF(B363="WC Facility",'M-Setup'!$V$6," "))))))</f>
        <v xml:space="preserve"> </v>
      </c>
      <c r="C368" s="45" t="str">
        <f>IF(B363="Teaching (Lec)", 'M-Setup'!$C$6,
IF(B363="Teaching (Lab)", 'M-Setup'!$G$6,
IF(B363="Social-Common", 'M-Setup'!$K$6,
IF(B363="Library-Study", 'M-Setup'!$O$6,
IF(B363="External", 'M-Setup'!$S$6,
IF(B363="WC Facility",'M-Setup'!$W$6," "))))))</f>
        <v xml:space="preserve"> </v>
      </c>
      <c r="D368" s="44" t="str">
        <f>IF(B363="Teaching (Lec)", 'M-Setup'!$D$6,
IF(B363="Teaching (Lab)", 'M-Setup'!$H$6,
IF(B363="Social-Common", 'M-Setup'!$L$6,
IF(B363="Library-Study", 'M-Setup'!$P$6,
IF(B363="External", 'M-Setup'!$T$6,
IF(B363="WC Facility",'M-Setup'!$X$6," "))))))</f>
        <v xml:space="preserve"> </v>
      </c>
      <c r="E368" s="46"/>
      <c r="F368" s="59"/>
      <c r="G368" s="89"/>
      <c r="H368" s="77"/>
      <c r="I368" s="49"/>
    </row>
    <row r="369" spans="1:9" ht="25.8" hidden="1" outlineLevel="1" x14ac:dyDescent="0.3">
      <c r="A369" s="118"/>
      <c r="B369" s="48" t="str">
        <f>IF(B363="Teaching (Lec)",'M-Setup'!$B$7,
IF(B363="Teaching (Lab)",'M-Setup'!$F$7,
IF(B363="Social-Common",'M-Setup'!$J$7,
IF(B363="Library-Study",'M-Setup'!$N$7,
IF(B363="External",'M-Setup'!$R$7,
IF(B363="WC Facility",'M-Setup'!$V$7," "))))))</f>
        <v xml:space="preserve"> </v>
      </c>
      <c r="C369" s="45" t="str">
        <f>IF(B363="Teaching (Lec)", 'M-Setup'!$C$7,
IF(B363="Teaching (Lab)", 'M-Setup'!$G$7,
IF(B363="Social-Common", 'M-Setup'!$K$7,
IF(B363="Library-Study", 'M-Setup'!$O$7,
IF(B363="External", 'M-Setup'!$S$7,
IF(B363="WC Facility",'M-Setup'!$W$7," "))))))</f>
        <v xml:space="preserve"> </v>
      </c>
      <c r="D369" s="44" t="str">
        <f>IF(B363="Teaching (Lec)", 'M-Setup'!$D$7,
IF(B363="Teaching (Lab)", 'M-Setup'!$H$7,
IF(B363="Social-Common", 'M-Setup'!$L$7,
IF(B363="Library-Study", 'M-Setup'!$P$7,
IF(B363="External", 'M-Setup'!$T$7,
IF(B363="WC Facility",'M-Setup'!$X$7," "))))))</f>
        <v xml:space="preserve"> </v>
      </c>
      <c r="E369" s="46"/>
      <c r="F369" s="59"/>
      <c r="G369" s="89"/>
      <c r="H369" s="77"/>
      <c r="I369" s="49"/>
    </row>
    <row r="370" spans="1:9" ht="25.8" hidden="1" outlineLevel="1" x14ac:dyDescent="0.3">
      <c r="A370" s="118"/>
      <c r="B370" s="48" t="str">
        <f>IF(B363="Teaching (Lec)",'M-Setup'!$B$8,
IF(B363="Teaching (Lab)",'M-Setup'!$F$8,
IF(B363="Social-Common",'M-Setup'!$J$8,
IF(B363="Library-Study",'M-Setup'!$N$8,
IF(B363="External",'M-Setup'!$R$8,
IF(B363="WC Facility",'M-Setup'!$V$8," "))))))</f>
        <v xml:space="preserve"> </v>
      </c>
      <c r="C370" s="45" t="str">
        <f>IF(B363="Teaching (Lec)", 'M-Setup'!$C$8,
IF(B363="Teaching (Lab)", 'M-Setup'!$G$8,
IF(B363="Social-Common", 'M-Setup'!$K$8,
IF(B363="Library-Study", 'M-Setup'!$O$8,
IF(B363="External", 'M-Setup'!$S$8,
IF(B363="WC Facility",'M-Setup'!$W$8," "))))))</f>
        <v xml:space="preserve"> </v>
      </c>
      <c r="D370" s="44" t="str">
        <f>IF(B363="Teaching (Lec)", 'M-Setup'!$D$8,
IF(B363="Teaching (Lab)", 'M-Setup'!$H$8,
IF(B363="Social-Common", 'M-Setup'!$L$8,
IF(B363="Library-Study", 'M-Setup'!$P$8,
IF(B363="External", 'M-Setup'!$T$8,
IF(B363="WC Facility",'M-Setup'!$X$8," "))))))</f>
        <v xml:space="preserve"> </v>
      </c>
      <c r="E370" s="46"/>
      <c r="F370" s="59"/>
      <c r="G370" s="89"/>
      <c r="H370" s="77"/>
      <c r="I370" s="49"/>
    </row>
    <row r="371" spans="1:9" ht="25.8" hidden="1" outlineLevel="1" x14ac:dyDescent="0.3">
      <c r="A371" s="118"/>
      <c r="B371" s="48" t="str">
        <f>IF(B363="Teaching (Lec)",'M-Setup'!$B$9,
IF(B363="Teaching (Lab)",'M-Setup'!$F$9,
IF(B363="Social-Common",'M-Setup'!$J$9,
IF(B363="Library-Study",'M-Setup'!$N$9,
IF(B363="External",'M-Setup'!$R$9,
IF(B363="WC Facility",'M-Setup'!$V$9," "))))))</f>
        <v xml:space="preserve"> </v>
      </c>
      <c r="C371" s="45" t="str">
        <f>IF(B363="Teaching (Lec)", 'M-Setup'!$C$9,
IF(B363="Teaching (Lab)", 'M-Setup'!$G$9,
IF(B363="Social-Common", 'M-Setup'!$K$9,
IF(B363="Library-Study", 'M-Setup'!$O$9,
IF(B363="External", 'M-Setup'!$S$9,
IF(B363="WC Facility",'M-Setup'!$W$9," "))))))</f>
        <v xml:space="preserve"> </v>
      </c>
      <c r="D371" s="44" t="str">
        <f>IF(B363="Teaching (Lec)", 'M-Setup'!$D$9,
IF(B363="Teaching (Lab)", 'M-Setup'!$H$9,
IF(B363="Social-Common", 'M-Setup'!$L$9,
IF(B363="Library-Study", 'M-Setup'!$P$9,
IF(B363="External", 'M-Setup'!$T$9,
IF(B363="WC Facility",'M-Setup'!$X$9," "))))))</f>
        <v xml:space="preserve"> </v>
      </c>
      <c r="E371" s="46"/>
      <c r="F371" s="59"/>
      <c r="G371" s="89"/>
      <c r="H371" s="77"/>
      <c r="I371" s="49"/>
    </row>
    <row r="372" spans="1:9" ht="25.8" hidden="1" outlineLevel="1" x14ac:dyDescent="0.3">
      <c r="A372" s="118"/>
      <c r="B372" s="48" t="str">
        <f>IF(B363="Teaching (Lec)",'M-Setup'!$B$10,
IF(B363="Teaching (Lab)",'M-Setup'!$F$10,
IF(B363="Social-Common",'M-Setup'!$J$10,
IF(B363="Library-Study",'M-Setup'!$N$10,
IF(B363="External",'M-Setup'!$R$10,
IF(B363="WC Facility",'M-Setup'!$V$10," "))))))</f>
        <v xml:space="preserve"> </v>
      </c>
      <c r="C372" s="45" t="str">
        <f>IF(B363="Teaching (Lec)", 'M-Setup'!$C$10,
IF(B363="Teaching (Lab)", 'M-Setup'!$G$10,
IF(B363="Social-Common", 'M-Setup'!$K$10,
IF(B363="Library-Study", 'M-Setup'!$O$10,
IF(B363="External", 'M-Setup'!$S$10,
IF(B363="WC Facility",'M-Setup'!$W$10," "))))))</f>
        <v xml:space="preserve"> </v>
      </c>
      <c r="D372" s="44" t="str">
        <f>IF(B363="Teaching (Lec)", 'M-Setup'!$D$10,
IF(B363="Teaching (Lab)", 'M-Setup'!$H$10,
IF(B363="Social-Common", 'M-Setup'!$L$10,
IF(B363="Library-Study", 'M-Setup'!$P$10,
IF(B363="External", 'M-Setup'!$T$10,
IF(B363="WC Facility",'M-Setup'!$X$10," "))))))</f>
        <v xml:space="preserve"> </v>
      </c>
      <c r="E372" s="46"/>
      <c r="F372" s="59"/>
      <c r="G372" s="89"/>
      <c r="H372" s="77"/>
      <c r="I372" s="49"/>
    </row>
    <row r="373" spans="1:9" ht="25.8" hidden="1" outlineLevel="1" x14ac:dyDescent="0.3">
      <c r="A373" s="118"/>
      <c r="B373" s="48" t="str">
        <f>IF(B363="Teaching (Lec)",'M-Setup'!$B$11,
IF(B363="Teaching (Lab)",'M-Setup'!$F$11,
IF(B363="Social-Common",'M-Setup'!$J$11,
IF(B363="Library-Study",'M-Setup'!$N$11,
IF(B363="External",'M-Setup'!$R$11,
IF(B363="WC Facility",'M-Setup'!$V$11," "))))))</f>
        <v xml:space="preserve"> </v>
      </c>
      <c r="C373" s="45" t="str">
        <f>IF(B363="Teaching (Lec)", 'M-Setup'!$C$11,
IF(B363="Teaching (Lab)", 'M-Setup'!$G$11,
IF(B363="Social-Common", 'M-Setup'!$K$11,
IF(B363="Library-Study", 'M-Setup'!$O$11,
IF(B363="External", 'M-Setup'!$S$11,
IF(B363="WC Facility",'M-Setup'!$W$11," "))))))</f>
        <v xml:space="preserve"> </v>
      </c>
      <c r="D373" s="44" t="str">
        <f>IF(B363="Teaching (Lec)", 'M-Setup'!$D$11,
IF(B363="Teaching (Lab)", 'M-Setup'!$H$11,
IF(B363="Social-Common", 'M-Setup'!$L$11,
IF(B363="Library-Study", 'M-Setup'!$P$11,
IF(B363="External", 'M-Setup'!$T$11,
IF(B363="WC Facility",'M-Setup'!$X$11," "))))))</f>
        <v xml:space="preserve"> </v>
      </c>
      <c r="E373" s="46"/>
      <c r="F373" s="59"/>
      <c r="G373" s="89"/>
      <c r="H373" s="77"/>
      <c r="I373" s="49"/>
    </row>
    <row r="374" spans="1:9" ht="25.8" hidden="1" outlineLevel="1" x14ac:dyDescent="0.3">
      <c r="A374" s="118"/>
      <c r="B374" s="48" t="str">
        <f>IF(B363="Teaching (Lec)",'M-Setup'!$B$12,
IF(B363="Teaching (Lab)",'M-Setup'!$F$12,
IF(B363="Social-Common",'M-Setup'!$J$12,
IF(B363="Library-Study",'M-Setup'!$N$12,
IF(B363="External",'M-Setup'!$R$12,
IF(B363="WC Facility",'M-Setup'!$V$12," "))))))</f>
        <v xml:space="preserve"> </v>
      </c>
      <c r="C374" s="45" t="str">
        <f>IF(B363="Teaching (Lec)", 'M-Setup'!$C$12,
IF(B363="Teaching (Lab)", 'M-Setup'!$G$12,
IF(B363="Social-Common", 'M-Setup'!$K$12,
IF(B363="Library-Study", 'M-Setup'!$O$12,
IF(B363="External", 'M-Setup'!$S$12,
IF(B363="WC Facility",'M-Setup'!$W$12," "))))))</f>
        <v xml:space="preserve"> </v>
      </c>
      <c r="D374" s="44" t="str">
        <f>IF(B363="Teaching (Lec)", 'M-Setup'!$D$12,
IF(B363="Teaching (Lab)", 'M-Setup'!$H$12,
IF(B363="Social-Common", 'M-Setup'!$L$12,
IF(B363="Library-Study", 'M-Setup'!$P$12,
IF(B363="External", 'M-Setup'!$T$12,
IF(B363="WC Facility",'M-Setup'!$X$12," "))))))</f>
        <v xml:space="preserve"> </v>
      </c>
      <c r="E374" s="46"/>
      <c r="F374" s="59"/>
      <c r="G374" s="89"/>
      <c r="H374" s="77"/>
      <c r="I374" s="49"/>
    </row>
    <row r="375" spans="1:9" ht="25.8" hidden="1" outlineLevel="1" x14ac:dyDescent="0.3">
      <c r="A375" s="118"/>
      <c r="B375" s="48" t="str">
        <f>IF(B363="Teaching (Lec)",'M-Setup'!$B$13,
IF(B363="Teaching (Lab)",'M-Setup'!$F$13,
IF(B363="Social-Common",'M-Setup'!$J$13,
IF(B363="Library-Study",'M-Setup'!$N$13,
IF(B363="External",'M-Setup'!$R$13,
IF(B363="WC Facility",'M-Setup'!$V$13," "))))))</f>
        <v xml:space="preserve"> </v>
      </c>
      <c r="C375" s="45" t="str">
        <f>IF(B363="Teaching (Lec)", 'M-Setup'!$C$13,
IF(B363="Teaching (Lab)", 'M-Setup'!$G$13,
IF(B363="Social-Common", 'M-Setup'!$K$13,
IF(B363="Library-Study", 'M-Setup'!$O$13,
IF(B363="External", 'M-Setup'!$S$13,
IF(B363="WC Facility",'M-Setup'!$W$13," "))))))</f>
        <v xml:space="preserve"> </v>
      </c>
      <c r="D375" s="44" t="str">
        <f>IF(B363="Teaching (Lec)", 'M-Setup'!$D$13,
IF(B363="Teaching (Lab)", 'M-Setup'!$H$13,
IF(B363="Social-Common", 'M-Setup'!$L$13,
IF(B363="Library-Study", 'M-Setup'!$P$13,
IF(B363="External", 'M-Setup'!$T$13,
IF(B363="WC Facility",'M-Setup'!$X$13," "))))))</f>
        <v xml:space="preserve"> </v>
      </c>
      <c r="E375" s="46"/>
      <c r="F375" s="59"/>
      <c r="G375" s="89"/>
      <c r="H375" s="77"/>
      <c r="I375" s="49"/>
    </row>
    <row r="376" spans="1:9" ht="25.8" hidden="1" outlineLevel="1" x14ac:dyDescent="0.3">
      <c r="A376" s="118"/>
      <c r="B376" s="48" t="str">
        <f>IF(B363="Teaching (Lec)",'M-Setup'!$B$14,
IF(B363="Teaching (Lab)",'M-Setup'!$F$14,
IF(B363="Social-Common",'M-Setup'!$J$14,
IF(B363="Library-Study",'M-Setup'!$N$14,
IF(B363="External",'M-Setup'!$R$14,
IF(B363="WC Facility",'M-Setup'!$V$14," "))))))</f>
        <v xml:space="preserve"> </v>
      </c>
      <c r="C376" s="45" t="str">
        <f>IF(B363="Teaching (Lec)", 'M-Setup'!$C$14,
IF(B363="Teaching (Lab)", 'M-Setup'!$G$14,
IF(B363="Social-Common", 'M-Setup'!$K$14,
IF(B363="Library-Study", 'M-Setup'!$O$14,
IF(B363="External", 'M-Setup'!$S$14,
IF(B363="WC Facility",'M-Setup'!$W$14," "))))))</f>
        <v xml:space="preserve"> </v>
      </c>
      <c r="D376" s="44" t="str">
        <f>IF(B363="Teaching (Lec)", 'M-Setup'!$D$14,
IF(B363="Teaching (Lab)", 'M-Setup'!$H$14,
IF(B363="Social-Common", 'M-Setup'!$L$14,
IF(B363="Library-Study", 'M-Setup'!$P$14,
IF(B363="External", 'M-Setup'!$T$14,
IF(B363="WC Facility",'M-Setup'!$X$14," "))))))</f>
        <v xml:space="preserve"> </v>
      </c>
      <c r="E376" s="46"/>
      <c r="F376" s="59"/>
      <c r="G376" s="89"/>
      <c r="H376" s="77"/>
      <c r="I376" s="49"/>
    </row>
    <row r="377" spans="1:9" ht="25.8" hidden="1" outlineLevel="1" x14ac:dyDescent="0.3">
      <c r="A377" s="118"/>
      <c r="B377" s="48" t="str">
        <f>IF(B363="Teaching (Lec)",'M-Setup'!$B$15,
IF(B363="Teaching (Lab)",'M-Setup'!$F$15,
IF(B363="Social-Common",'M-Setup'!$J$15,
IF(B363="Library-Study",'M-Setup'!$N$15,
IF(B363="External",'M-Setup'!$R$15,
IF(B363="WC Facility",'M-Setup'!$V$15," "))))))</f>
        <v xml:space="preserve"> </v>
      </c>
      <c r="C377" s="45" t="str">
        <f>IF(B363="Teaching (Lec)", 'M-Setup'!$C$15,
IF(B363="Teaching (Lab)", 'M-Setup'!$G$15,
IF(B363="Social-Common", 'M-Setup'!$K$15,
IF(B363="Library-Study", 'M-Setup'!$O$15,
IF(B363="External", 'M-Setup'!$S$15,
IF(B363="WC Facility",'M-Setup'!$W$15," "))))))</f>
        <v xml:space="preserve"> </v>
      </c>
      <c r="D377" s="44" t="str">
        <f>IF(B363="Teaching (Lec)", 'M-Setup'!$D$15,
IF(B363="Teaching (Lab)", 'M-Setup'!$H$15,
IF(B363="Social-Common", 'M-Setup'!$L$15,
IF(B363="Library-Study", 'M-Setup'!$P$15,
IF(B363="External", 'M-Setup'!$T$15,
IF(B363="WC Facility",'M-Setup'!$X$15," "))))))</f>
        <v xml:space="preserve"> </v>
      </c>
      <c r="E377" s="46"/>
      <c r="F377" s="59"/>
      <c r="G377" s="89"/>
      <c r="H377" s="77"/>
      <c r="I377" s="49"/>
    </row>
    <row r="378" spans="1:9" ht="25.8" hidden="1" outlineLevel="1" x14ac:dyDescent="0.3">
      <c r="A378" s="118"/>
      <c r="B378" s="48" t="str">
        <f>IF(B363="Teaching (Lec)",'M-Setup'!$B$16,
IF(B363="Teaching (Lab)",'M-Setup'!$F$16,
IF(B363="Social-Common",'M-Setup'!$J$16,
IF(B363="Library-Study",'M-Setup'!$N$16,
IF(B363="External",'M-Setup'!$R$16,
IF(B363="WC Facility",'M-Setup'!$V$16," "))))))</f>
        <v xml:space="preserve"> </v>
      </c>
      <c r="C378" s="45" t="str">
        <f>IF(B363="Teaching (Lec)", 'M-Setup'!$C$16,
IF(B363="Teaching (Lab)", 'M-Setup'!$G$16,
IF(B363="Social-Common", 'M-Setup'!$K$16,
IF(B363="Library-Study", 'M-Setup'!$O$16,
IF(B363="External", 'M-Setup'!$S$16,
IF(B363="WC Facility",'M-Setup'!$W$16," "))))))</f>
        <v xml:space="preserve"> </v>
      </c>
      <c r="D378" s="44" t="str">
        <f>IF(B363="Teaching (Lec)", 'M-Setup'!$D$16,
IF(B363="Teaching (Lab)", 'M-Setup'!$H$16,
IF(B363="Social-Common", 'M-Setup'!$L$16,
IF(B363="Library-Study", 'M-Setup'!$P$16,
IF(B363="External", 'M-Setup'!$T$16,
IF(B363="WC Facility",'M-Setup'!$X$16," "))))))</f>
        <v xml:space="preserve"> </v>
      </c>
      <c r="E378" s="46"/>
      <c r="F378" s="60"/>
      <c r="G378" s="89"/>
      <c r="H378" s="77"/>
      <c r="I378" s="49"/>
    </row>
    <row r="379" spans="1:9" ht="25.8" hidden="1" outlineLevel="1" x14ac:dyDescent="0.3">
      <c r="A379" s="118"/>
      <c r="B379" s="48" t="str">
        <f>IF(B363="Teaching (Lec)",'M-Setup'!$B$17,
IF(B363="Teaching (Lab)",'M-Setup'!$F$17,
IF(B363="Social-Common",'M-Setup'!$J$17,
IF(B363="Library-Study",'M-Setup'!$N$17,
IF(B363="External",'M-Setup'!$R$17,
IF(B363="WC Facility",'M-Setup'!$V$17," "))))))</f>
        <v xml:space="preserve"> </v>
      </c>
      <c r="C379" s="45" t="str">
        <f>IF(B363="Teaching (Lec)", 'M-Setup'!$C$17,
IF(B363="Teaching (Lab)", 'M-Setup'!$G$17,
IF(B363="Social-Common", 'M-Setup'!$K$17,
IF(B363="Library-Study", 'M-Setup'!$O$17,
IF(B363="External", 'M-Setup'!$S$17,
IF(B363="WC Facility",'M-Setup'!$W$17," "))))))</f>
        <v xml:space="preserve"> </v>
      </c>
      <c r="D379" s="44" t="str">
        <f>IF(B363="Teaching (Lec)", 'M-Setup'!$D$17,
IF(B363="Teaching (Lab)", 'M-Setup'!$H$17,
IF(B363="Social-Common", 'M-Setup'!$L$17,
IF(B363="Library-Study", 'M-Setup'!$P$17,
IF(B363="External", 'M-Setup'!$T$17,
IF(B363="WC Facility",'M-Setup'!$X$17," "))))))</f>
        <v xml:space="preserve"> </v>
      </c>
      <c r="E379" s="46"/>
      <c r="F379" s="60"/>
      <c r="G379" s="89"/>
      <c r="H379" s="77"/>
      <c r="I379" s="49"/>
    </row>
    <row r="380" spans="1:9" ht="25.8" hidden="1" outlineLevel="1" x14ac:dyDescent="0.3">
      <c r="A380" s="118"/>
      <c r="B380" s="48" t="str">
        <f>IF(B363="Teaching (Lec)",'M-Setup'!$B$18,
IF(B363="Teaching (Lab)",'M-Setup'!$F$18,
IF(B363="Social-Common",'M-Setup'!$J$18,
IF(B363="Library-Study",'M-Setup'!$N$18,
IF(B363="External",'M-Setup'!$R$18,
IF(B363="WC Facility",'M-Setup'!$V$18," "))))))</f>
        <v xml:space="preserve"> </v>
      </c>
      <c r="C380" s="45" t="str">
        <f>IF(B363="Teaching (Lec)", 'M-Setup'!$C$18,
IF(B363="Teaching (Lab)", 'M-Setup'!$G$18,
IF(B363="Social-Common", 'M-Setup'!$K$18,
IF(B363="Library-Study", 'M-Setup'!$O$18,
IF(B363="External", 'M-Setup'!$S$18,
IF(B363="WC Facility",'M-Setup'!$W$18," "))))))</f>
        <v xml:space="preserve"> </v>
      </c>
      <c r="D380" s="44" t="str">
        <f>IF(B363="Teaching (Lec)", 'M-Setup'!$D$18,
IF(B363="Teaching (Lab)", 'M-Setup'!$H$18,
IF(B363="Social-Common", 'M-Setup'!$L$18,
IF(B363="Library-Study", 'M-Setup'!$P$18,
IF(B363="External", 'M-Setup'!$T$18,
IF(B363="WC Facility",'M-Setup'!$X$18," "))))))</f>
        <v xml:space="preserve"> </v>
      </c>
      <c r="E380" s="46"/>
      <c r="F380" s="60"/>
      <c r="G380" s="89"/>
      <c r="H380" s="77"/>
      <c r="I380" s="49"/>
    </row>
    <row r="381" spans="1:9" ht="25.8" hidden="1" outlineLevel="1" x14ac:dyDescent="0.3">
      <c r="A381" s="118"/>
      <c r="B381" s="48" t="str">
        <f>IF(B363="Teaching (Lec)",'M-Setup'!$B$19,
IF(B363="Teaching (Lab)",'M-Setup'!$F$19,
IF(B363="Social-Common",'M-Setup'!$J$19,
IF(B363="Library-Study",'M-Setup'!$N$19,
IF(B363="External",'M-Setup'!$R$19,
IF(B363="WC Facility",'M-Setup'!$V$19," "))))))</f>
        <v xml:space="preserve"> </v>
      </c>
      <c r="C381" s="45" t="str">
        <f>IF(B363="Teaching (Lec)", 'M-Setup'!$C$19,
IF(B363="Teaching (Lab)", 'M-Setup'!$G$19,
IF(B363="Social-Common", 'M-Setup'!$K$19,
IF(B363="Library-Study", 'M-Setup'!$O$19,
IF(B363="External", 'M-Setup'!$S$19,
IF(B363="WC Facility",'M-Setup'!$W$19," "))))))</f>
        <v xml:space="preserve"> </v>
      </c>
      <c r="D381" s="44" t="str">
        <f>IF(B363="Teaching (Lec)", 'M-Setup'!$D$19,
IF(B363="Teaching (Lab)", 'M-Setup'!$H$19,
IF(B363="Social-Common", 'M-Setup'!$L$19,
IF(B363="Library-Study", 'M-Setup'!$P$19,
IF(B363="External", 'M-Setup'!$T$19,
IF(B363="WC Facility",'M-Setup'!$X$19," "))))))</f>
        <v xml:space="preserve"> </v>
      </c>
      <c r="E381" s="46"/>
      <c r="F381" s="60"/>
      <c r="G381" s="89"/>
      <c r="H381" s="77"/>
      <c r="I381" s="49"/>
    </row>
    <row r="382" spans="1:9" ht="26.4" hidden="1" outlineLevel="1" thickBot="1" x14ac:dyDescent="0.35">
      <c r="A382" s="118"/>
      <c r="B382" s="50" t="str">
        <f>IF(B363="Teaching (Lec)",'M-Setup'!$B$20,
IF(B363="Teaching (Lab)",'M-Setup'!$F$20,
IF(B363="Social-Common",'M-Setup'!$J$20,
IF(B363="Library-Study",'M-Setup'!$N$20,
IF(B363="External",'M-Setup'!$R$20,
IF(B363="WC Facility",'M-Setup'!$V$20," "))))))</f>
        <v xml:space="preserve"> </v>
      </c>
      <c r="C382" s="51" t="str">
        <f>IF(B363="Teaching (Lec)", 'M-Setup'!$C$20,
IF(B363="Teaching (Lab)", 'M-Setup'!$G$20,
IF(B363="Social-Common", 'M-Setup'!$K$20,
IF(B363="Library-Study", 'M-Setup'!$O$20,
IF(B363="External", 'M-Setup'!$S$20,
IF(B363="WC Facility",'M-Setup'!$W$20," "))))))</f>
        <v xml:space="preserve"> </v>
      </c>
      <c r="D382" s="52" t="str">
        <f>IF(B363="Teaching (Lec)", 'M-Setup'!$D$20,
IF(B363="Teaching (Lab)", 'M-Setup'!$H$20,
IF(B363="Social-Common", 'M-Setup'!$L$20,
IF(B363="Library-Study", 'M-Setup'!$P$20,
IF(B363="External", 'M-Setup'!$T$20,
IF(B363="WC Facility",'M-Setup'!$X$20," "))))))</f>
        <v xml:space="preserve"> </v>
      </c>
      <c r="E382" s="53"/>
      <c r="F382" s="86"/>
      <c r="G382" s="90"/>
      <c r="H382" s="88"/>
      <c r="I382" s="54"/>
    </row>
    <row r="383" spans="1:9" ht="15" collapsed="1" thickBot="1" x14ac:dyDescent="0.35">
      <c r="A383" s="114">
        <v>20</v>
      </c>
      <c r="B383" s="57"/>
      <c r="C383" s="103"/>
      <c r="D383" s="61" t="str">
        <f>IF(B383="Teaching (Lec)", COUNTA(F387:F400)/14,
IF(B383="Teaching (Lab)", COUNTA(F387:F400)/14,
IF(B383="Social-Common", COUNTA(F387:F395)/9,
IF(B383="Library-Study", COUNTA(F387:F397)/11,
IF(B383="External", COUNTA(F387:F391)/5,
IF(B383="WC Facility", COUNTA(F387:F391)/10, " "))))))</f>
        <v xml:space="preserve"> </v>
      </c>
      <c r="H383" s="91">
        <f t="shared" ref="H383" si="4">COUNTA(I386:I402)</f>
        <v>0</v>
      </c>
    </row>
    <row r="384" spans="1:9" ht="15" hidden="1" outlineLevel="1" thickBot="1" x14ac:dyDescent="0.35">
      <c r="A384" s="118"/>
      <c r="B384" s="92" t="s">
        <v>52</v>
      </c>
      <c r="C384" s="101"/>
      <c r="D384" s="104"/>
      <c r="E384" s="1"/>
      <c r="F384" s="1"/>
      <c r="G384" s="1"/>
      <c r="H384" s="93"/>
    </row>
    <row r="385" spans="1:9" ht="28.8" hidden="1" outlineLevel="1" x14ac:dyDescent="0.3">
      <c r="A385" s="118"/>
      <c r="B385" s="32" t="s">
        <v>53</v>
      </c>
      <c r="C385" s="33" t="s">
        <v>54</v>
      </c>
      <c r="D385" s="102" t="s">
        <v>55</v>
      </c>
      <c r="E385" s="185" t="s">
        <v>131</v>
      </c>
      <c r="F385" s="185"/>
      <c r="G385" s="47" t="s">
        <v>57</v>
      </c>
      <c r="H385" s="87" t="s">
        <v>58</v>
      </c>
      <c r="I385" s="47" t="s">
        <v>59</v>
      </c>
    </row>
    <row r="386" spans="1:9" ht="25.8" hidden="1" outlineLevel="1" x14ac:dyDescent="0.3">
      <c r="A386" s="118"/>
      <c r="B386" s="48" t="str">
        <f>IF(B383="Teaching (Lec)",'M-Setup'!$B$4,
IF(B383="Teaching (Lab)",'M-Setup'!$F$4,
IF(B383="Social-Common",'M-Setup'!$J$4,
IF(B383="Library-Study",'M-Setup'!$N$4,
IF(B383="External",'M-Setup'!$R$4,
IF(B383="WC Facility",'M-Setup'!$V$4," "))))))</f>
        <v xml:space="preserve"> </v>
      </c>
      <c r="C386" s="45" t="str">
        <f>IF(B383="Teaching (Lec)", 'M-Setup'!$C$4,
IF(B383="Teaching (Lab)", 'M-Setup'!$G$4,
IF(B383="Social-Common", 'M-Setup'!$K$4,
IF(B383="Library-Study", 'M-Setup'!$O$4,
IF(B383="External", 'M-Setup'!$S$4,
IF(B383="WC Facility",'M-Setup'!$W$4," "))))))</f>
        <v xml:space="preserve"> </v>
      </c>
      <c r="D386" s="44" t="str">
        <f>IF(B383="Teaching (Lec)", 'M-Setup'!$D$4,
IF(B383="Teaching (Lab)", 'M-Setup'!$H$4,
IF(B383="Social-Common", 'M-Setup'!$L$4,
IF(B383="Library-Study", 'M-Setup'!$P$4,
IF(B383="External", 'M-Setup'!$T$4,
IF(B383="WC Facility", 'M-Setup'!$X$4, " "))))))</f>
        <v xml:space="preserve"> </v>
      </c>
      <c r="E386" s="46"/>
      <c r="F386" s="59"/>
      <c r="G386" s="89"/>
      <c r="H386" s="77"/>
      <c r="I386" s="49"/>
    </row>
    <row r="387" spans="1:9" ht="25.8" hidden="1" outlineLevel="1" x14ac:dyDescent="0.3">
      <c r="A387" s="118"/>
      <c r="B387" s="48" t="str">
        <f>IF(B383="Teaching (Lec)",'M-Setup'!$B$5,
IF(B383="Teaching (Lab)",'M-Setup'!$F$5,
IF(B383="Social-Common",'M-Setup'!$J$5,
IF(B383="Library-Study",'M-Setup'!$N$5,
IF(B383="External",'M-Setup'!$R$5,
IF(B383="WC Facility",'M-Setup'!$V$5," "))))))</f>
        <v xml:space="preserve"> </v>
      </c>
      <c r="C387" s="45" t="str">
        <f>IF(B383="Teaching (Lec)", 'M-Setup'!$C$5,
IF(B383="Teaching (Lab)", 'M-Setup'!$G$5,
IF(B383="Social-Common", 'M-Setup'!$K$5,
IF(B383="Library-Study", 'M-Setup'!$O$5,
IF(B383="External", 'M-Setup'!$S$5,
IF(B383="WC Facility",'M-Setup'!$W$5," "))))))</f>
        <v xml:space="preserve"> </v>
      </c>
      <c r="D387" s="44" t="str">
        <f>IF(B383="Teaching (Lec)", 'M-Setup'!$D$5,
IF(B383="Teaching (Lab)", 'M-Setup'!$H$5,
IF(B383="Social-Common", 'M-Setup'!$L$5,
IF(B383="Library-Study", 'M-Setup'!$P$5,
IF(B383="External", 'M-Setup'!$T$5,
IF(B383="WC Facility",'M-Setup'!$X$5," "))))))</f>
        <v xml:space="preserve"> </v>
      </c>
      <c r="E387" s="46"/>
      <c r="F387" s="59"/>
      <c r="G387" s="89"/>
      <c r="H387" s="77"/>
      <c r="I387" s="49"/>
    </row>
    <row r="388" spans="1:9" ht="25.8" hidden="1" outlineLevel="1" x14ac:dyDescent="0.3">
      <c r="A388" s="118"/>
      <c r="B388" s="48" t="str">
        <f>IF(B383="Teaching (Lec)",'M-Setup'!$B$6,
IF(B383="Teaching (Lab)",'M-Setup'!$F$6,
IF(B383="Social-Common",'M-Setup'!$J$6,
IF(B383="Library-Study",'M-Setup'!$N$6,
IF(B383="External",'M-Setup'!$R$6,
IF(B383="WC Facility",'M-Setup'!$V$6," "))))))</f>
        <v xml:space="preserve"> </v>
      </c>
      <c r="C388" s="45" t="str">
        <f>IF(B383="Teaching (Lec)", 'M-Setup'!$C$6,
IF(B383="Teaching (Lab)", 'M-Setup'!$G$6,
IF(B383="Social-Common", 'M-Setup'!$K$6,
IF(B383="Library-Study", 'M-Setup'!$O$6,
IF(B383="External", 'M-Setup'!$S$6,
IF(B383="WC Facility",'M-Setup'!$W$6," "))))))</f>
        <v xml:space="preserve"> </v>
      </c>
      <c r="D388" s="44" t="str">
        <f>IF(B383="Teaching (Lec)", 'M-Setup'!$D$6,
IF(B383="Teaching (Lab)", 'M-Setup'!$H$6,
IF(B383="Social-Common", 'M-Setup'!$L$6,
IF(B383="Library-Study", 'M-Setup'!$P$6,
IF(B383="External", 'M-Setup'!$T$6,
IF(B383="WC Facility",'M-Setup'!$X$6," "))))))</f>
        <v xml:space="preserve"> </v>
      </c>
      <c r="E388" s="46"/>
      <c r="F388" s="59"/>
      <c r="G388" s="89"/>
      <c r="H388" s="77"/>
      <c r="I388" s="49"/>
    </row>
    <row r="389" spans="1:9" ht="25.8" hidden="1" outlineLevel="1" x14ac:dyDescent="0.3">
      <c r="A389" s="118"/>
      <c r="B389" s="48" t="str">
        <f>IF(B383="Teaching (Lec)",'M-Setup'!$B$7,
IF(B383="Teaching (Lab)",'M-Setup'!$F$7,
IF(B383="Social-Common",'M-Setup'!$J$7,
IF(B383="Library-Study",'M-Setup'!$N$7,
IF(B383="External",'M-Setup'!$R$7,
IF(B383="WC Facility",'M-Setup'!$V$7," "))))))</f>
        <v xml:space="preserve"> </v>
      </c>
      <c r="C389" s="45" t="str">
        <f>IF(B383="Teaching (Lec)", 'M-Setup'!$C$7,
IF(B383="Teaching (Lab)", 'M-Setup'!$G$7,
IF(B383="Social-Common", 'M-Setup'!$K$7,
IF(B383="Library-Study", 'M-Setup'!$O$7,
IF(B383="External", 'M-Setup'!$S$7,
IF(B383="WC Facility",'M-Setup'!$W$7," "))))))</f>
        <v xml:space="preserve"> </v>
      </c>
      <c r="D389" s="44" t="str">
        <f>IF(B383="Teaching (Lec)", 'M-Setup'!$D$7,
IF(B383="Teaching (Lab)", 'M-Setup'!$H$7,
IF(B383="Social-Common", 'M-Setup'!$L$7,
IF(B383="Library-Study", 'M-Setup'!$P$7,
IF(B383="External", 'M-Setup'!$T$7,
IF(B383="WC Facility",'M-Setup'!$X$7," "))))))</f>
        <v xml:space="preserve"> </v>
      </c>
      <c r="E389" s="46"/>
      <c r="F389" s="59"/>
      <c r="G389" s="89"/>
      <c r="H389" s="77"/>
      <c r="I389" s="49"/>
    </row>
    <row r="390" spans="1:9" ht="25.8" hidden="1" outlineLevel="1" x14ac:dyDescent="0.3">
      <c r="A390" s="118"/>
      <c r="B390" s="48" t="str">
        <f>IF(B383="Teaching (Lec)",'M-Setup'!$B$8,
IF(B383="Teaching (Lab)",'M-Setup'!$F$8,
IF(B383="Social-Common",'M-Setup'!$J$8,
IF(B383="Library-Study",'M-Setup'!$N$8,
IF(B383="External",'M-Setup'!$R$8,
IF(B383="WC Facility",'M-Setup'!$V$8," "))))))</f>
        <v xml:space="preserve"> </v>
      </c>
      <c r="C390" s="45" t="str">
        <f>IF(B383="Teaching (Lec)", 'M-Setup'!$C$8,
IF(B383="Teaching (Lab)", 'M-Setup'!$G$8,
IF(B383="Social-Common", 'M-Setup'!$K$8,
IF(B383="Library-Study", 'M-Setup'!$O$8,
IF(B383="External", 'M-Setup'!$S$8,
IF(B383="WC Facility",'M-Setup'!$W$8," "))))))</f>
        <v xml:space="preserve"> </v>
      </c>
      <c r="D390" s="44" t="str">
        <f>IF(B383="Teaching (Lec)", 'M-Setup'!$D$8,
IF(B383="Teaching (Lab)", 'M-Setup'!$H$8,
IF(B383="Social-Common", 'M-Setup'!$L$8,
IF(B383="Library-Study", 'M-Setup'!$P$8,
IF(B383="External", 'M-Setup'!$T$8,
IF(B383="WC Facility",'M-Setup'!$X$8," "))))))</f>
        <v xml:space="preserve"> </v>
      </c>
      <c r="E390" s="46"/>
      <c r="F390" s="59"/>
      <c r="G390" s="89"/>
      <c r="H390" s="77"/>
      <c r="I390" s="49"/>
    </row>
    <row r="391" spans="1:9" ht="25.8" hidden="1" outlineLevel="1" x14ac:dyDescent="0.3">
      <c r="A391" s="118"/>
      <c r="B391" s="48" t="str">
        <f>IF(B383="Teaching (Lec)",'M-Setup'!$B$9,
IF(B383="Teaching (Lab)",'M-Setup'!$F$9,
IF(B383="Social-Common",'M-Setup'!$J$9,
IF(B383="Library-Study",'M-Setup'!$N$9,
IF(B383="External",'M-Setup'!$R$9,
IF(B383="WC Facility",'M-Setup'!$V$9," "))))))</f>
        <v xml:space="preserve"> </v>
      </c>
      <c r="C391" s="45" t="str">
        <f>IF(B383="Teaching (Lec)", 'M-Setup'!$C$9,
IF(B383="Teaching (Lab)", 'M-Setup'!$G$9,
IF(B383="Social-Common", 'M-Setup'!$K$9,
IF(B383="Library-Study", 'M-Setup'!$O$9,
IF(B383="External", 'M-Setup'!$S$9,
IF(B383="WC Facility",'M-Setup'!$W$9," "))))))</f>
        <v xml:space="preserve"> </v>
      </c>
      <c r="D391" s="44" t="str">
        <f>IF(B383="Teaching (Lec)", 'M-Setup'!$D$9,
IF(B383="Teaching (Lab)", 'M-Setup'!$H$9,
IF(B383="Social-Common", 'M-Setup'!$L$9,
IF(B383="Library-Study", 'M-Setup'!$P$9,
IF(B383="External", 'M-Setup'!$T$9,
IF(B383="WC Facility",'M-Setup'!$X$9," "))))))</f>
        <v xml:space="preserve"> </v>
      </c>
      <c r="E391" s="46"/>
      <c r="F391" s="59"/>
      <c r="G391" s="89"/>
      <c r="H391" s="77"/>
      <c r="I391" s="49"/>
    </row>
    <row r="392" spans="1:9" ht="25.8" hidden="1" outlineLevel="1" x14ac:dyDescent="0.3">
      <c r="A392" s="118"/>
      <c r="B392" s="48" t="str">
        <f>IF(B383="Teaching (Lec)",'M-Setup'!$B$10,
IF(B383="Teaching (Lab)",'M-Setup'!$F$10,
IF(B383="Social-Common",'M-Setup'!$J$10,
IF(B383="Library-Study",'M-Setup'!$N$10,
IF(B383="External",'M-Setup'!$R$10,
IF(B383="WC Facility",'M-Setup'!$V$10," "))))))</f>
        <v xml:space="preserve"> </v>
      </c>
      <c r="C392" s="45" t="str">
        <f>IF(B383="Teaching (Lec)", 'M-Setup'!$C$10,
IF(B383="Teaching (Lab)", 'M-Setup'!$G$10,
IF(B383="Social-Common", 'M-Setup'!$K$10,
IF(B383="Library-Study", 'M-Setup'!$O$10,
IF(B383="External", 'M-Setup'!$S$10,
IF(B383="WC Facility",'M-Setup'!$W$10," "))))))</f>
        <v xml:space="preserve"> </v>
      </c>
      <c r="D392" s="44" t="str">
        <f>IF(B383="Teaching (Lec)", 'M-Setup'!$D$10,
IF(B383="Teaching (Lab)", 'M-Setup'!$H$10,
IF(B383="Social-Common", 'M-Setup'!$L$10,
IF(B383="Library-Study", 'M-Setup'!$P$10,
IF(B383="External", 'M-Setup'!$T$10,
IF(B383="WC Facility",'M-Setup'!$X$10," "))))))</f>
        <v xml:space="preserve"> </v>
      </c>
      <c r="E392" s="46"/>
      <c r="F392" s="59"/>
      <c r="G392" s="89"/>
      <c r="H392" s="77"/>
      <c r="I392" s="49"/>
    </row>
    <row r="393" spans="1:9" ht="25.8" hidden="1" outlineLevel="1" x14ac:dyDescent="0.3">
      <c r="A393" s="118"/>
      <c r="B393" s="48" t="str">
        <f>IF(B383="Teaching (Lec)",'M-Setup'!$B$11,
IF(B383="Teaching (Lab)",'M-Setup'!$F$11,
IF(B383="Social-Common",'M-Setup'!$J$11,
IF(B383="Library-Study",'M-Setup'!$N$11,
IF(B383="External",'M-Setup'!$R$11,
IF(B383="WC Facility",'M-Setup'!$V$11," "))))))</f>
        <v xml:space="preserve"> </v>
      </c>
      <c r="C393" s="45" t="str">
        <f>IF(B383="Teaching (Lec)", 'M-Setup'!$C$11,
IF(B383="Teaching (Lab)", 'M-Setup'!$G$11,
IF(B383="Social-Common", 'M-Setup'!$K$11,
IF(B383="Library-Study", 'M-Setup'!$O$11,
IF(B383="External", 'M-Setup'!$S$11,
IF(B383="WC Facility",'M-Setup'!$W$11," "))))))</f>
        <v xml:space="preserve"> </v>
      </c>
      <c r="D393" s="44" t="str">
        <f>IF(B383="Teaching (Lec)", 'M-Setup'!$D$11,
IF(B383="Teaching (Lab)", 'M-Setup'!$H$11,
IF(B383="Social-Common", 'M-Setup'!$L$11,
IF(B383="Library-Study", 'M-Setup'!$P$11,
IF(B383="External", 'M-Setup'!$T$11,
IF(B383="WC Facility",'M-Setup'!$X$11," "))))))</f>
        <v xml:space="preserve"> </v>
      </c>
      <c r="E393" s="46"/>
      <c r="F393" s="59"/>
      <c r="G393" s="89"/>
      <c r="H393" s="77"/>
      <c r="I393" s="49"/>
    </row>
    <row r="394" spans="1:9" ht="25.8" hidden="1" outlineLevel="1" x14ac:dyDescent="0.3">
      <c r="A394" s="118"/>
      <c r="B394" s="48" t="str">
        <f>IF(B383="Teaching (Lec)",'M-Setup'!$B$12,
IF(B383="Teaching (Lab)",'M-Setup'!$F$12,
IF(B383="Social-Common",'M-Setup'!$J$12,
IF(B383="Library-Study",'M-Setup'!$N$12,
IF(B383="External",'M-Setup'!$R$12,
IF(B383="WC Facility",'M-Setup'!$V$12," "))))))</f>
        <v xml:space="preserve"> </v>
      </c>
      <c r="C394" s="45" t="str">
        <f>IF(B383="Teaching (Lec)", 'M-Setup'!$C$12,
IF(B383="Teaching (Lab)", 'M-Setup'!$G$12,
IF(B383="Social-Common", 'M-Setup'!$K$12,
IF(B383="Library-Study", 'M-Setup'!$O$12,
IF(B383="External", 'M-Setup'!$S$12,
IF(B383="WC Facility",'M-Setup'!$W$12," "))))))</f>
        <v xml:space="preserve"> </v>
      </c>
      <c r="D394" s="44" t="str">
        <f>IF(B383="Teaching (Lec)", 'M-Setup'!$D$12,
IF(B383="Teaching (Lab)", 'M-Setup'!$H$12,
IF(B383="Social-Common", 'M-Setup'!$L$12,
IF(B383="Library-Study", 'M-Setup'!$P$12,
IF(B383="External", 'M-Setup'!$T$12,
IF(B383="WC Facility",'M-Setup'!$X$12," "))))))</f>
        <v xml:space="preserve"> </v>
      </c>
      <c r="E394" s="46"/>
      <c r="F394" s="59"/>
      <c r="G394" s="89"/>
      <c r="H394" s="77"/>
      <c r="I394" s="49"/>
    </row>
    <row r="395" spans="1:9" ht="25.8" hidden="1" outlineLevel="1" x14ac:dyDescent="0.3">
      <c r="A395" s="118"/>
      <c r="B395" s="48" t="str">
        <f>IF(B383="Teaching (Lec)",'M-Setup'!$B$13,
IF(B383="Teaching (Lab)",'M-Setup'!$F$13,
IF(B383="Social-Common",'M-Setup'!$J$13,
IF(B383="Library-Study",'M-Setup'!$N$13,
IF(B383="External",'M-Setup'!$R$13,
IF(B383="WC Facility",'M-Setup'!$V$13," "))))))</f>
        <v xml:space="preserve"> </v>
      </c>
      <c r="C395" s="45" t="str">
        <f>IF(B383="Teaching (Lec)", 'M-Setup'!$C$13,
IF(B383="Teaching (Lab)", 'M-Setup'!$G$13,
IF(B383="Social-Common", 'M-Setup'!$K$13,
IF(B383="Library-Study", 'M-Setup'!$O$13,
IF(B383="External", 'M-Setup'!$S$13,
IF(B383="WC Facility",'M-Setup'!$W$13," "))))))</f>
        <v xml:space="preserve"> </v>
      </c>
      <c r="D395" s="44" t="str">
        <f>IF(B383="Teaching (Lec)", 'M-Setup'!$D$13,
IF(B383="Teaching (Lab)", 'M-Setup'!$H$13,
IF(B383="Social-Common", 'M-Setup'!$L$13,
IF(B383="Library-Study", 'M-Setup'!$P$13,
IF(B383="External", 'M-Setup'!$T$13,
IF(B383="WC Facility",'M-Setup'!$X$13," "))))))</f>
        <v xml:space="preserve"> </v>
      </c>
      <c r="E395" s="46"/>
      <c r="F395" s="59"/>
      <c r="G395" s="89"/>
      <c r="H395" s="77"/>
      <c r="I395" s="49"/>
    </row>
    <row r="396" spans="1:9" ht="25.8" hidden="1" outlineLevel="1" x14ac:dyDescent="0.3">
      <c r="A396" s="118"/>
      <c r="B396" s="48" t="str">
        <f>IF(B383="Teaching (Lec)",'M-Setup'!$B$14,
IF(B383="Teaching (Lab)",'M-Setup'!$F$14,
IF(B383="Social-Common",'M-Setup'!$J$14,
IF(B383="Library-Study",'M-Setup'!$N$14,
IF(B383="External",'M-Setup'!$R$14,
IF(B383="WC Facility",'M-Setup'!$V$14," "))))))</f>
        <v xml:space="preserve"> </v>
      </c>
      <c r="C396" s="45" t="str">
        <f>IF(B383="Teaching (Lec)", 'M-Setup'!$C$14,
IF(B383="Teaching (Lab)", 'M-Setup'!$G$14,
IF(B383="Social-Common", 'M-Setup'!$K$14,
IF(B383="Library-Study", 'M-Setup'!$O$14,
IF(B383="External", 'M-Setup'!$S$14,
IF(B383="WC Facility",'M-Setup'!$W$14," "))))))</f>
        <v xml:space="preserve"> </v>
      </c>
      <c r="D396" s="44" t="str">
        <f>IF(B383="Teaching (Lec)", 'M-Setup'!$D$14,
IF(B383="Teaching (Lab)", 'M-Setup'!$H$14,
IF(B383="Social-Common", 'M-Setup'!$L$14,
IF(B383="Library-Study", 'M-Setup'!$P$14,
IF(B383="External", 'M-Setup'!$T$14,
IF(B383="WC Facility",'M-Setup'!$X$14," "))))))</f>
        <v xml:space="preserve"> </v>
      </c>
      <c r="E396" s="46"/>
      <c r="F396" s="59"/>
      <c r="G396" s="89"/>
      <c r="H396" s="77"/>
      <c r="I396" s="49"/>
    </row>
    <row r="397" spans="1:9" ht="25.8" hidden="1" outlineLevel="1" x14ac:dyDescent="0.3">
      <c r="A397" s="118"/>
      <c r="B397" s="48" t="str">
        <f>IF(B383="Teaching (Lec)",'M-Setup'!$B$15,
IF(B383="Teaching (Lab)",'M-Setup'!$F$15,
IF(B383="Social-Common",'M-Setup'!$J$15,
IF(B383="Library-Study",'M-Setup'!$N$15,
IF(B383="External",'M-Setup'!$R$15,
IF(B383="WC Facility",'M-Setup'!$V$15," "))))))</f>
        <v xml:space="preserve"> </v>
      </c>
      <c r="C397" s="45" t="str">
        <f>IF(B383="Teaching (Lec)", 'M-Setup'!$C$15,
IF(B383="Teaching (Lab)", 'M-Setup'!$G$15,
IF(B383="Social-Common", 'M-Setup'!$K$15,
IF(B383="Library-Study", 'M-Setup'!$O$15,
IF(B383="External", 'M-Setup'!$S$15,
IF(B383="WC Facility",'M-Setup'!$W$15," "))))))</f>
        <v xml:space="preserve"> </v>
      </c>
      <c r="D397" s="44" t="str">
        <f>IF(B383="Teaching (Lec)", 'M-Setup'!$D$15,
IF(B383="Teaching (Lab)", 'M-Setup'!$H$15,
IF(B383="Social-Common", 'M-Setup'!$L$15,
IF(B383="Library-Study", 'M-Setup'!$P$15,
IF(B383="External", 'M-Setup'!$T$15,
IF(B383="WC Facility",'M-Setup'!$X$15," "))))))</f>
        <v xml:space="preserve"> </v>
      </c>
      <c r="E397" s="46"/>
      <c r="F397" s="59"/>
      <c r="G397" s="89"/>
      <c r="H397" s="77"/>
      <c r="I397" s="49"/>
    </row>
    <row r="398" spans="1:9" ht="25.8" hidden="1" outlineLevel="1" x14ac:dyDescent="0.3">
      <c r="A398" s="118"/>
      <c r="B398" s="48" t="str">
        <f>IF(B383="Teaching (Lec)",'M-Setup'!$B$16,
IF(B383="Teaching (Lab)",'M-Setup'!$F$16,
IF(B383="Social-Common",'M-Setup'!$J$16,
IF(B383="Library-Study",'M-Setup'!$N$16,
IF(B383="External",'M-Setup'!$R$16,
IF(B383="WC Facility",'M-Setup'!$V$16," "))))))</f>
        <v xml:space="preserve"> </v>
      </c>
      <c r="C398" s="45" t="str">
        <f>IF(B383="Teaching (Lec)", 'M-Setup'!$C$16,
IF(B383="Teaching (Lab)", 'M-Setup'!$G$16,
IF(B383="Social-Common", 'M-Setup'!$K$16,
IF(B383="Library-Study", 'M-Setup'!$O$16,
IF(B383="External", 'M-Setup'!$S$16,
IF(B383="WC Facility",'M-Setup'!$W$16," "))))))</f>
        <v xml:space="preserve"> </v>
      </c>
      <c r="D398" s="44" t="str">
        <f>IF(B383="Teaching (Lec)", 'M-Setup'!$D$16,
IF(B383="Teaching (Lab)", 'M-Setup'!$H$16,
IF(B383="Social-Common", 'M-Setup'!$L$16,
IF(B383="Library-Study", 'M-Setup'!$P$16,
IF(B383="External", 'M-Setup'!$T$16,
IF(B383="WC Facility",'M-Setup'!$X$16," "))))))</f>
        <v xml:space="preserve"> </v>
      </c>
      <c r="E398" s="46"/>
      <c r="F398" s="60"/>
      <c r="G398" s="89"/>
      <c r="H398" s="77"/>
      <c r="I398" s="49"/>
    </row>
    <row r="399" spans="1:9" ht="25.8" hidden="1" outlineLevel="1" x14ac:dyDescent="0.3">
      <c r="A399" s="118"/>
      <c r="B399" s="48" t="str">
        <f>IF(B383="Teaching (Lec)",'M-Setup'!$B$17,
IF(B383="Teaching (Lab)",'M-Setup'!$F$17,
IF(B383="Social-Common",'M-Setup'!$J$17,
IF(B383="Library-Study",'M-Setup'!$N$17,
IF(B383="External",'M-Setup'!$R$17,
IF(B383="WC Facility",'M-Setup'!$V$17," "))))))</f>
        <v xml:space="preserve"> </v>
      </c>
      <c r="C399" s="45" t="str">
        <f>IF(B383="Teaching (Lec)", 'M-Setup'!$C$17,
IF(B383="Teaching (Lab)", 'M-Setup'!$G$17,
IF(B383="Social-Common", 'M-Setup'!$K$17,
IF(B383="Library-Study", 'M-Setup'!$O$17,
IF(B383="External", 'M-Setup'!$S$17,
IF(B383="WC Facility",'M-Setup'!$W$17," "))))))</f>
        <v xml:space="preserve"> </v>
      </c>
      <c r="D399" s="44" t="str">
        <f>IF(B383="Teaching (Lec)", 'M-Setup'!$D$17,
IF(B383="Teaching (Lab)", 'M-Setup'!$H$17,
IF(B383="Social-Common", 'M-Setup'!$L$17,
IF(B383="Library-Study", 'M-Setup'!$P$17,
IF(B383="External", 'M-Setup'!$T$17,
IF(B383="WC Facility",'M-Setup'!$X$17," "))))))</f>
        <v xml:space="preserve"> </v>
      </c>
      <c r="E399" s="46"/>
      <c r="F399" s="60"/>
      <c r="G399" s="89"/>
      <c r="H399" s="77"/>
      <c r="I399" s="49"/>
    </row>
    <row r="400" spans="1:9" ht="25.8" hidden="1" outlineLevel="1" x14ac:dyDescent="0.3">
      <c r="A400" s="118"/>
      <c r="B400" s="48" t="str">
        <f>IF(B383="Teaching (Lec)",'M-Setup'!$B$18,
IF(B383="Teaching (Lab)",'M-Setup'!$F$18,
IF(B383="Social-Common",'M-Setup'!$J$18,
IF(B383="Library-Study",'M-Setup'!$N$18,
IF(B383="External",'M-Setup'!$R$18,
IF(B383="WC Facility",'M-Setup'!$V$18," "))))))</f>
        <v xml:space="preserve"> </v>
      </c>
      <c r="C400" s="45" t="str">
        <f>IF(B383="Teaching (Lec)", 'M-Setup'!$C$18,
IF(B383="Teaching (Lab)", 'M-Setup'!$G$18,
IF(B383="Social-Common", 'M-Setup'!$K$18,
IF(B383="Library-Study", 'M-Setup'!$O$18,
IF(B383="External", 'M-Setup'!$S$18,
IF(B383="WC Facility",'M-Setup'!$W$18," "))))))</f>
        <v xml:space="preserve"> </v>
      </c>
      <c r="D400" s="44" t="str">
        <f>IF(B383="Teaching (Lec)", 'M-Setup'!$D$18,
IF(B383="Teaching (Lab)", 'M-Setup'!$H$18,
IF(B383="Social-Common", 'M-Setup'!$L$18,
IF(B383="Library-Study", 'M-Setup'!$P$18,
IF(B383="External", 'M-Setup'!$T$18,
IF(B383="WC Facility",'M-Setup'!$X$18," "))))))</f>
        <v xml:space="preserve"> </v>
      </c>
      <c r="E400" s="46"/>
      <c r="F400" s="60"/>
      <c r="G400" s="89"/>
      <c r="H400" s="77"/>
      <c r="I400" s="49"/>
    </row>
    <row r="401" spans="1:9" ht="25.8" hidden="1" outlineLevel="1" x14ac:dyDescent="0.3">
      <c r="A401" s="118"/>
      <c r="B401" s="48" t="str">
        <f>IF(B383="Teaching (Lec)",'M-Setup'!$B$19,
IF(B383="Teaching (Lab)",'M-Setup'!$F$19,
IF(B383="Social-Common",'M-Setup'!$J$19,
IF(B383="Library-Study",'M-Setup'!$N$19,
IF(B383="External",'M-Setup'!$R$19,
IF(B383="WC Facility",'M-Setup'!$V$19," "))))))</f>
        <v xml:space="preserve"> </v>
      </c>
      <c r="C401" s="45" t="str">
        <f>IF(B383="Teaching (Lec)", 'M-Setup'!$C$19,
IF(B383="Teaching (Lab)", 'M-Setup'!$G$19,
IF(B383="Social-Common", 'M-Setup'!$K$19,
IF(B383="Library-Study", 'M-Setup'!$O$19,
IF(B383="External", 'M-Setup'!$S$19,
IF(B383="WC Facility",'M-Setup'!$W$19," "))))))</f>
        <v xml:space="preserve"> </v>
      </c>
      <c r="D401" s="44" t="str">
        <f>IF(B383="Teaching (Lec)", 'M-Setup'!$D$19,
IF(B383="Teaching (Lab)", 'M-Setup'!$H$19,
IF(B383="Social-Common", 'M-Setup'!$L$19,
IF(B383="Library-Study", 'M-Setup'!$P$19,
IF(B383="External", 'M-Setup'!$T$19,
IF(B383="WC Facility",'M-Setup'!$X$19," "))))))</f>
        <v xml:space="preserve"> </v>
      </c>
      <c r="E401" s="46"/>
      <c r="F401" s="60"/>
      <c r="G401" s="89"/>
      <c r="H401" s="77"/>
      <c r="I401" s="49"/>
    </row>
    <row r="402" spans="1:9" ht="26.4" hidden="1" outlineLevel="1" thickBot="1" x14ac:dyDescent="0.35">
      <c r="A402" s="118"/>
      <c r="B402" s="50" t="str">
        <f>IF(B383="Teaching (Lec)",'M-Setup'!$B$20,
IF(B383="Teaching (Lab)",'M-Setup'!$F$20,
IF(B383="Social-Common",'M-Setup'!$J$20,
IF(B383="Library-Study",'M-Setup'!$N$20,
IF(B383="External",'M-Setup'!$R$20,
IF(B383="WC Facility",'M-Setup'!$V$20," "))))))</f>
        <v xml:space="preserve"> </v>
      </c>
      <c r="C402" s="51" t="str">
        <f>IF(B383="Teaching (Lec)", 'M-Setup'!$C$20,
IF(B383="Teaching (Lab)", 'M-Setup'!$G$20,
IF(B383="Social-Common", 'M-Setup'!$K$20,
IF(B383="Library-Study", 'M-Setup'!$O$20,
IF(B383="External", 'M-Setup'!$S$20,
IF(B383="WC Facility",'M-Setup'!$W$20," "))))))</f>
        <v xml:space="preserve"> </v>
      </c>
      <c r="D402" s="52" t="str">
        <f>IF(B383="Teaching (Lec)", 'M-Setup'!$D$20,
IF(B383="Teaching (Lab)", 'M-Setup'!$H$20,
IF(B383="Social-Common", 'M-Setup'!$L$20,
IF(B383="Library-Study", 'M-Setup'!$P$20,
IF(B383="External", 'M-Setup'!$T$20,
IF(B383="WC Facility",'M-Setup'!$X$20," "))))))</f>
        <v xml:space="preserve"> </v>
      </c>
      <c r="E402" s="53"/>
      <c r="F402" s="86"/>
      <c r="G402" s="90"/>
      <c r="H402" s="88"/>
      <c r="I402" s="54"/>
    </row>
    <row r="403" spans="1:9" ht="15" collapsed="1" thickBot="1" x14ac:dyDescent="0.35">
      <c r="A403" s="114">
        <v>21</v>
      </c>
      <c r="B403" s="57"/>
      <c r="C403" s="103"/>
      <c r="D403" s="61" t="str">
        <f>IF(B403="Teaching (Lec)", COUNTA(F407:F420)/14,
IF(B403="Teaching (Lab)", COUNTA(F407:F420)/14,
IF(B403="Social-Common", COUNTA(F407:F415)/9,
IF(B403="Library-Study", COUNTA(F407:F417)/11,
IF(B403="External", COUNTA(F407:F411)/5,
IF(B403="WC Facility", COUNTA(F407:F411)/10, " "))))))</f>
        <v xml:space="preserve"> </v>
      </c>
      <c r="H403" s="91">
        <f t="shared" ref="H403" si="5">COUNTA(I406:I422)</f>
        <v>0</v>
      </c>
    </row>
    <row r="404" spans="1:9" ht="15" hidden="1" outlineLevel="1" thickBot="1" x14ac:dyDescent="0.35">
      <c r="A404" s="118"/>
      <c r="B404" s="92" t="s">
        <v>52</v>
      </c>
      <c r="C404" s="101"/>
      <c r="D404" s="104"/>
      <c r="E404" s="1"/>
      <c r="F404" s="1"/>
      <c r="G404" s="1"/>
      <c r="H404" s="93"/>
    </row>
    <row r="405" spans="1:9" ht="28.8" hidden="1" outlineLevel="1" x14ac:dyDescent="0.3">
      <c r="A405" s="118"/>
      <c r="B405" s="32" t="s">
        <v>53</v>
      </c>
      <c r="C405" s="33" t="s">
        <v>54</v>
      </c>
      <c r="D405" s="102" t="s">
        <v>55</v>
      </c>
      <c r="E405" s="185" t="s">
        <v>131</v>
      </c>
      <c r="F405" s="185"/>
      <c r="G405" s="47" t="s">
        <v>57</v>
      </c>
      <c r="H405" s="87" t="s">
        <v>58</v>
      </c>
      <c r="I405" s="47" t="s">
        <v>59</v>
      </c>
    </row>
    <row r="406" spans="1:9" ht="25.8" hidden="1" outlineLevel="1" x14ac:dyDescent="0.3">
      <c r="A406" s="118"/>
      <c r="B406" s="48" t="str">
        <f>IF(B403="Teaching (Lec)",'M-Setup'!$B$4,
IF(B403="Teaching (Lab)",'M-Setup'!$F$4,
IF(B403="Social-Common",'M-Setup'!$J$4,
IF(B403="Library-Study",'M-Setup'!$N$4,
IF(B403="External",'M-Setup'!$R$4,
IF(B403="WC Facility",'M-Setup'!$V$4," "))))))</f>
        <v xml:space="preserve"> </v>
      </c>
      <c r="C406" s="45" t="str">
        <f>IF(B403="Teaching (Lec)", 'M-Setup'!$C$4,
IF(B403="Teaching (Lab)", 'M-Setup'!$G$4,
IF(B403="Social-Common", 'M-Setup'!$K$4,
IF(B403="Library-Study", 'M-Setup'!$O$4,
IF(B403="External", 'M-Setup'!$S$4,
IF(B403="WC Facility",'M-Setup'!$W$4," "))))))</f>
        <v xml:space="preserve"> </v>
      </c>
      <c r="D406" s="44" t="str">
        <f>IF(B403="Teaching (Lec)", 'M-Setup'!$D$4,
IF(B403="Teaching (Lab)", 'M-Setup'!$H$4,
IF(B403="Social-Common", 'M-Setup'!$L$4,
IF(B403="Library-Study", 'M-Setup'!$P$4,
IF(B403="External", 'M-Setup'!$T$4,
IF(B403="WC Facility", 'M-Setup'!$X$4, " "))))))</f>
        <v xml:space="preserve"> </v>
      </c>
      <c r="E406" s="46"/>
      <c r="F406" s="59"/>
      <c r="G406" s="89"/>
      <c r="H406" s="77"/>
      <c r="I406" s="49"/>
    </row>
    <row r="407" spans="1:9" ht="25.8" hidden="1" outlineLevel="1" x14ac:dyDescent="0.3">
      <c r="A407" s="118"/>
      <c r="B407" s="48" t="str">
        <f>IF(B403="Teaching (Lec)",'M-Setup'!$B$5,
IF(B403="Teaching (Lab)",'M-Setup'!$F$5,
IF(B403="Social-Common",'M-Setup'!$J$5,
IF(B403="Library-Study",'M-Setup'!$N$5,
IF(B403="External",'M-Setup'!$R$5,
IF(B403="WC Facility",'M-Setup'!$V$5," "))))))</f>
        <v xml:space="preserve"> </v>
      </c>
      <c r="C407" s="45" t="str">
        <f>IF(B403="Teaching (Lec)", 'M-Setup'!$C$5,
IF(B403="Teaching (Lab)", 'M-Setup'!$G$5,
IF(B403="Social-Common", 'M-Setup'!$K$5,
IF(B403="Library-Study", 'M-Setup'!$O$5,
IF(B403="External", 'M-Setup'!$S$5,
IF(B403="WC Facility",'M-Setup'!$W$5," "))))))</f>
        <v xml:space="preserve"> </v>
      </c>
      <c r="D407" s="44" t="str">
        <f>IF(B403="Teaching (Lec)", 'M-Setup'!$D$5,
IF(B403="Teaching (Lab)", 'M-Setup'!$H$5,
IF(B403="Social-Common", 'M-Setup'!$L$5,
IF(B403="Library-Study", 'M-Setup'!$P$5,
IF(B403="External", 'M-Setup'!$T$5,
IF(B403="WC Facility",'M-Setup'!$X$5," "))))))</f>
        <v xml:space="preserve"> </v>
      </c>
      <c r="E407" s="46"/>
      <c r="F407" s="59"/>
      <c r="G407" s="89"/>
      <c r="H407" s="77"/>
      <c r="I407" s="49"/>
    </row>
    <row r="408" spans="1:9" ht="25.8" hidden="1" outlineLevel="1" x14ac:dyDescent="0.3">
      <c r="A408" s="118"/>
      <c r="B408" s="48" t="str">
        <f>IF(B403="Teaching (Lec)",'M-Setup'!$B$6,
IF(B403="Teaching (Lab)",'M-Setup'!$F$6,
IF(B403="Social-Common",'M-Setup'!$J$6,
IF(B403="Library-Study",'M-Setup'!$N$6,
IF(B403="External",'M-Setup'!$R$6,
IF(B403="WC Facility",'M-Setup'!$V$6," "))))))</f>
        <v xml:space="preserve"> </v>
      </c>
      <c r="C408" s="45" t="str">
        <f>IF(B403="Teaching (Lec)", 'M-Setup'!$C$6,
IF(B403="Teaching (Lab)", 'M-Setup'!$G$6,
IF(B403="Social-Common", 'M-Setup'!$K$6,
IF(B403="Library-Study", 'M-Setup'!$O$6,
IF(B403="External", 'M-Setup'!$S$6,
IF(B403="WC Facility",'M-Setup'!$W$6," "))))))</f>
        <v xml:space="preserve"> </v>
      </c>
      <c r="D408" s="44" t="str">
        <f>IF(B403="Teaching (Lec)", 'M-Setup'!$D$6,
IF(B403="Teaching (Lab)", 'M-Setup'!$H$6,
IF(B403="Social-Common", 'M-Setup'!$L$6,
IF(B403="Library-Study", 'M-Setup'!$P$6,
IF(B403="External", 'M-Setup'!$T$6,
IF(B403="WC Facility",'M-Setup'!$X$6," "))))))</f>
        <v xml:space="preserve"> </v>
      </c>
      <c r="E408" s="46"/>
      <c r="F408" s="59"/>
      <c r="G408" s="89"/>
      <c r="H408" s="77"/>
      <c r="I408" s="49"/>
    </row>
    <row r="409" spans="1:9" ht="25.8" hidden="1" outlineLevel="1" x14ac:dyDescent="0.3">
      <c r="A409" s="118"/>
      <c r="B409" s="48" t="str">
        <f>IF(B403="Teaching (Lec)",'M-Setup'!$B$7,
IF(B403="Teaching (Lab)",'M-Setup'!$F$7,
IF(B403="Social-Common",'M-Setup'!$J$7,
IF(B403="Library-Study",'M-Setup'!$N$7,
IF(B403="External",'M-Setup'!$R$7,
IF(B403="WC Facility",'M-Setup'!$V$7," "))))))</f>
        <v xml:space="preserve"> </v>
      </c>
      <c r="C409" s="45" t="str">
        <f>IF(B403="Teaching (Lec)", 'M-Setup'!$C$7,
IF(B403="Teaching (Lab)", 'M-Setup'!$G$7,
IF(B403="Social-Common", 'M-Setup'!$K$7,
IF(B403="Library-Study", 'M-Setup'!$O$7,
IF(B403="External", 'M-Setup'!$S$7,
IF(B403="WC Facility",'M-Setup'!$W$7," "))))))</f>
        <v xml:space="preserve"> </v>
      </c>
      <c r="D409" s="44" t="str">
        <f>IF(B403="Teaching (Lec)", 'M-Setup'!$D$7,
IF(B403="Teaching (Lab)", 'M-Setup'!$H$7,
IF(B403="Social-Common", 'M-Setup'!$L$7,
IF(B403="Library-Study", 'M-Setup'!$P$7,
IF(B403="External", 'M-Setup'!$T$7,
IF(B403="WC Facility",'M-Setup'!$X$7," "))))))</f>
        <v xml:space="preserve"> </v>
      </c>
      <c r="E409" s="46"/>
      <c r="F409" s="59"/>
      <c r="G409" s="89"/>
      <c r="H409" s="77"/>
      <c r="I409" s="49"/>
    </row>
    <row r="410" spans="1:9" ht="25.8" hidden="1" outlineLevel="1" x14ac:dyDescent="0.3">
      <c r="A410" s="118"/>
      <c r="B410" s="48" t="str">
        <f>IF(B403="Teaching (Lec)",'M-Setup'!$B$8,
IF(B403="Teaching (Lab)",'M-Setup'!$F$8,
IF(B403="Social-Common",'M-Setup'!$J$8,
IF(B403="Library-Study",'M-Setup'!$N$8,
IF(B403="External",'M-Setup'!$R$8,
IF(B403="WC Facility",'M-Setup'!$V$8," "))))))</f>
        <v xml:space="preserve"> </v>
      </c>
      <c r="C410" s="45" t="str">
        <f>IF(B403="Teaching (Lec)", 'M-Setup'!$C$8,
IF(B403="Teaching (Lab)", 'M-Setup'!$G$8,
IF(B403="Social-Common", 'M-Setup'!$K$8,
IF(B403="Library-Study", 'M-Setup'!$O$8,
IF(B403="External", 'M-Setup'!$S$8,
IF(B403="WC Facility",'M-Setup'!$W$8," "))))))</f>
        <v xml:space="preserve"> </v>
      </c>
      <c r="D410" s="44" t="str">
        <f>IF(B403="Teaching (Lec)", 'M-Setup'!$D$8,
IF(B403="Teaching (Lab)", 'M-Setup'!$H$8,
IF(B403="Social-Common", 'M-Setup'!$L$8,
IF(B403="Library-Study", 'M-Setup'!$P$8,
IF(B403="External", 'M-Setup'!$T$8,
IF(B403="WC Facility",'M-Setup'!$X$8," "))))))</f>
        <v xml:space="preserve"> </v>
      </c>
      <c r="E410" s="46"/>
      <c r="F410" s="59"/>
      <c r="G410" s="89"/>
      <c r="H410" s="77"/>
      <c r="I410" s="49"/>
    </row>
    <row r="411" spans="1:9" ht="25.8" hidden="1" outlineLevel="1" x14ac:dyDescent="0.3">
      <c r="A411" s="118"/>
      <c r="B411" s="48" t="str">
        <f>IF(B403="Teaching (Lec)",'M-Setup'!$B$9,
IF(B403="Teaching (Lab)",'M-Setup'!$F$9,
IF(B403="Social-Common",'M-Setup'!$J$9,
IF(B403="Library-Study",'M-Setup'!$N$9,
IF(B403="External",'M-Setup'!$R$9,
IF(B403="WC Facility",'M-Setup'!$V$9," "))))))</f>
        <v xml:space="preserve"> </v>
      </c>
      <c r="C411" s="45" t="str">
        <f>IF(B403="Teaching (Lec)", 'M-Setup'!$C$9,
IF(B403="Teaching (Lab)", 'M-Setup'!$G$9,
IF(B403="Social-Common", 'M-Setup'!$K$9,
IF(B403="Library-Study", 'M-Setup'!$O$9,
IF(B403="External", 'M-Setup'!$S$9,
IF(B403="WC Facility",'M-Setup'!$W$9," "))))))</f>
        <v xml:space="preserve"> </v>
      </c>
      <c r="D411" s="44" t="str">
        <f>IF(B403="Teaching (Lec)", 'M-Setup'!$D$9,
IF(B403="Teaching (Lab)", 'M-Setup'!$H$9,
IF(B403="Social-Common", 'M-Setup'!$L$9,
IF(B403="Library-Study", 'M-Setup'!$P$9,
IF(B403="External", 'M-Setup'!$T$9,
IF(B403="WC Facility",'M-Setup'!$X$9," "))))))</f>
        <v xml:space="preserve"> </v>
      </c>
      <c r="E411" s="46"/>
      <c r="F411" s="59"/>
      <c r="G411" s="89"/>
      <c r="H411" s="77"/>
      <c r="I411" s="49"/>
    </row>
    <row r="412" spans="1:9" ht="25.8" hidden="1" outlineLevel="1" x14ac:dyDescent="0.3">
      <c r="A412" s="118"/>
      <c r="B412" s="48" t="str">
        <f>IF(B403="Teaching (Lec)",'M-Setup'!$B$10,
IF(B403="Teaching (Lab)",'M-Setup'!$F$10,
IF(B403="Social-Common",'M-Setup'!$J$10,
IF(B403="Library-Study",'M-Setup'!$N$10,
IF(B403="External",'M-Setup'!$R$10,
IF(B403="WC Facility",'M-Setup'!$V$10," "))))))</f>
        <v xml:space="preserve"> </v>
      </c>
      <c r="C412" s="45" t="str">
        <f>IF(B403="Teaching (Lec)", 'M-Setup'!$C$10,
IF(B403="Teaching (Lab)", 'M-Setup'!$G$10,
IF(B403="Social-Common", 'M-Setup'!$K$10,
IF(B403="Library-Study", 'M-Setup'!$O$10,
IF(B403="External", 'M-Setup'!$S$10,
IF(B403="WC Facility",'M-Setup'!$W$10," "))))))</f>
        <v xml:space="preserve"> </v>
      </c>
      <c r="D412" s="44" t="str">
        <f>IF(B403="Teaching (Lec)", 'M-Setup'!$D$10,
IF(B403="Teaching (Lab)", 'M-Setup'!$H$10,
IF(B403="Social-Common", 'M-Setup'!$L$10,
IF(B403="Library-Study", 'M-Setup'!$P$10,
IF(B403="External", 'M-Setup'!$T$10,
IF(B403="WC Facility",'M-Setup'!$X$10," "))))))</f>
        <v xml:space="preserve"> </v>
      </c>
      <c r="E412" s="46"/>
      <c r="F412" s="59"/>
      <c r="G412" s="89"/>
      <c r="H412" s="77"/>
      <c r="I412" s="49"/>
    </row>
    <row r="413" spans="1:9" ht="25.8" hidden="1" outlineLevel="1" x14ac:dyDescent="0.3">
      <c r="A413" s="118"/>
      <c r="B413" s="48" t="str">
        <f>IF(B403="Teaching (Lec)",'M-Setup'!$B$11,
IF(B403="Teaching (Lab)",'M-Setup'!$F$11,
IF(B403="Social-Common",'M-Setup'!$J$11,
IF(B403="Library-Study",'M-Setup'!$N$11,
IF(B403="External",'M-Setup'!$R$11,
IF(B403="WC Facility",'M-Setup'!$V$11," "))))))</f>
        <v xml:space="preserve"> </v>
      </c>
      <c r="C413" s="45" t="str">
        <f>IF(B403="Teaching (Lec)", 'M-Setup'!$C$11,
IF(B403="Teaching (Lab)", 'M-Setup'!$G$11,
IF(B403="Social-Common", 'M-Setup'!$K$11,
IF(B403="Library-Study", 'M-Setup'!$O$11,
IF(B403="External", 'M-Setup'!$S$11,
IF(B403="WC Facility",'M-Setup'!$W$11," "))))))</f>
        <v xml:space="preserve"> </v>
      </c>
      <c r="D413" s="44" t="str">
        <f>IF(B403="Teaching (Lec)", 'M-Setup'!$D$11,
IF(B403="Teaching (Lab)", 'M-Setup'!$H$11,
IF(B403="Social-Common", 'M-Setup'!$L$11,
IF(B403="Library-Study", 'M-Setup'!$P$11,
IF(B403="External", 'M-Setup'!$T$11,
IF(B403="WC Facility",'M-Setup'!$X$11," "))))))</f>
        <v xml:space="preserve"> </v>
      </c>
      <c r="E413" s="46"/>
      <c r="F413" s="59"/>
      <c r="G413" s="89"/>
      <c r="H413" s="77"/>
      <c r="I413" s="49"/>
    </row>
    <row r="414" spans="1:9" ht="25.8" hidden="1" outlineLevel="1" x14ac:dyDescent="0.3">
      <c r="A414" s="118"/>
      <c r="B414" s="48" t="str">
        <f>IF(B403="Teaching (Lec)",'M-Setup'!$B$12,
IF(B403="Teaching (Lab)",'M-Setup'!$F$12,
IF(B403="Social-Common",'M-Setup'!$J$12,
IF(B403="Library-Study",'M-Setup'!$N$12,
IF(B403="External",'M-Setup'!$R$12,
IF(B403="WC Facility",'M-Setup'!$V$12," "))))))</f>
        <v xml:space="preserve"> </v>
      </c>
      <c r="C414" s="45" t="str">
        <f>IF(B403="Teaching (Lec)", 'M-Setup'!$C$12,
IF(B403="Teaching (Lab)", 'M-Setup'!$G$12,
IF(B403="Social-Common", 'M-Setup'!$K$12,
IF(B403="Library-Study", 'M-Setup'!$O$12,
IF(B403="External", 'M-Setup'!$S$12,
IF(B403="WC Facility",'M-Setup'!$W$12," "))))))</f>
        <v xml:space="preserve"> </v>
      </c>
      <c r="D414" s="44" t="str">
        <f>IF(B403="Teaching (Lec)", 'M-Setup'!$D$12,
IF(B403="Teaching (Lab)", 'M-Setup'!$H$12,
IF(B403="Social-Common", 'M-Setup'!$L$12,
IF(B403="Library-Study", 'M-Setup'!$P$12,
IF(B403="External", 'M-Setup'!$T$12,
IF(B403="WC Facility",'M-Setup'!$X$12," "))))))</f>
        <v xml:space="preserve"> </v>
      </c>
      <c r="E414" s="46"/>
      <c r="F414" s="59"/>
      <c r="G414" s="89"/>
      <c r="H414" s="77"/>
      <c r="I414" s="49"/>
    </row>
    <row r="415" spans="1:9" ht="25.8" hidden="1" outlineLevel="1" x14ac:dyDescent="0.3">
      <c r="A415" s="118"/>
      <c r="B415" s="48" t="str">
        <f>IF(B403="Teaching (Lec)",'M-Setup'!$B$13,
IF(B403="Teaching (Lab)",'M-Setup'!$F$13,
IF(B403="Social-Common",'M-Setup'!$J$13,
IF(B403="Library-Study",'M-Setup'!$N$13,
IF(B403="External",'M-Setup'!$R$13,
IF(B403="WC Facility",'M-Setup'!$V$13," "))))))</f>
        <v xml:space="preserve"> </v>
      </c>
      <c r="C415" s="45" t="str">
        <f>IF(B403="Teaching (Lec)", 'M-Setup'!$C$13,
IF(B403="Teaching (Lab)", 'M-Setup'!$G$13,
IF(B403="Social-Common", 'M-Setup'!$K$13,
IF(B403="Library-Study", 'M-Setup'!$O$13,
IF(B403="External", 'M-Setup'!$S$13,
IF(B403="WC Facility",'M-Setup'!$W$13," "))))))</f>
        <v xml:space="preserve"> </v>
      </c>
      <c r="D415" s="44" t="str">
        <f>IF(B403="Teaching (Lec)", 'M-Setup'!$D$13,
IF(B403="Teaching (Lab)", 'M-Setup'!$H$13,
IF(B403="Social-Common", 'M-Setup'!$L$13,
IF(B403="Library-Study", 'M-Setup'!$P$13,
IF(B403="External", 'M-Setup'!$T$13,
IF(B403="WC Facility",'M-Setup'!$X$13," "))))))</f>
        <v xml:space="preserve"> </v>
      </c>
      <c r="E415" s="46"/>
      <c r="F415" s="59"/>
      <c r="G415" s="89"/>
      <c r="H415" s="77"/>
      <c r="I415" s="49"/>
    </row>
    <row r="416" spans="1:9" ht="25.8" hidden="1" outlineLevel="1" x14ac:dyDescent="0.3">
      <c r="A416" s="118"/>
      <c r="B416" s="48" t="str">
        <f>IF(B403="Teaching (Lec)",'M-Setup'!$B$14,
IF(B403="Teaching (Lab)",'M-Setup'!$F$14,
IF(B403="Social-Common",'M-Setup'!$J$14,
IF(B403="Library-Study",'M-Setup'!$N$14,
IF(B403="External",'M-Setup'!$R$14,
IF(B403="WC Facility",'M-Setup'!$V$14," "))))))</f>
        <v xml:space="preserve"> </v>
      </c>
      <c r="C416" s="45" t="str">
        <f>IF(B403="Teaching (Lec)", 'M-Setup'!$C$14,
IF(B403="Teaching (Lab)", 'M-Setup'!$G$14,
IF(B403="Social-Common", 'M-Setup'!$K$14,
IF(B403="Library-Study", 'M-Setup'!$O$14,
IF(B403="External", 'M-Setup'!$S$14,
IF(B403="WC Facility",'M-Setup'!$W$14," "))))))</f>
        <v xml:space="preserve"> </v>
      </c>
      <c r="D416" s="44" t="str">
        <f>IF(B403="Teaching (Lec)", 'M-Setup'!$D$14,
IF(B403="Teaching (Lab)", 'M-Setup'!$H$14,
IF(B403="Social-Common", 'M-Setup'!$L$14,
IF(B403="Library-Study", 'M-Setup'!$P$14,
IF(B403="External", 'M-Setup'!$T$14,
IF(B403="WC Facility",'M-Setup'!$X$14," "))))))</f>
        <v xml:space="preserve"> </v>
      </c>
      <c r="E416" s="46"/>
      <c r="F416" s="59"/>
      <c r="G416" s="89"/>
      <c r="H416" s="77"/>
      <c r="I416" s="49"/>
    </row>
    <row r="417" spans="1:9" ht="25.8" hidden="1" outlineLevel="1" x14ac:dyDescent="0.3">
      <c r="A417" s="118"/>
      <c r="B417" s="48" t="str">
        <f>IF(B403="Teaching (Lec)",'M-Setup'!$B$15,
IF(B403="Teaching (Lab)",'M-Setup'!$F$15,
IF(B403="Social-Common",'M-Setup'!$J$15,
IF(B403="Library-Study",'M-Setup'!$N$15,
IF(B403="External",'M-Setup'!$R$15,
IF(B403="WC Facility",'M-Setup'!$V$15," "))))))</f>
        <v xml:space="preserve"> </v>
      </c>
      <c r="C417" s="45" t="str">
        <f>IF(B403="Teaching (Lec)", 'M-Setup'!$C$15,
IF(B403="Teaching (Lab)", 'M-Setup'!$G$15,
IF(B403="Social-Common", 'M-Setup'!$K$15,
IF(B403="Library-Study", 'M-Setup'!$O$15,
IF(B403="External", 'M-Setup'!$S$15,
IF(B403="WC Facility",'M-Setup'!$W$15," "))))))</f>
        <v xml:space="preserve"> </v>
      </c>
      <c r="D417" s="44" t="str">
        <f>IF(B403="Teaching (Lec)", 'M-Setup'!$D$15,
IF(B403="Teaching (Lab)", 'M-Setup'!$H$15,
IF(B403="Social-Common", 'M-Setup'!$L$15,
IF(B403="Library-Study", 'M-Setup'!$P$15,
IF(B403="External", 'M-Setup'!$T$15,
IF(B403="WC Facility",'M-Setup'!$X$15," "))))))</f>
        <v xml:space="preserve"> </v>
      </c>
      <c r="E417" s="46"/>
      <c r="F417" s="59"/>
      <c r="G417" s="89"/>
      <c r="H417" s="77"/>
      <c r="I417" s="49"/>
    </row>
    <row r="418" spans="1:9" ht="25.8" hidden="1" outlineLevel="1" x14ac:dyDescent="0.3">
      <c r="A418" s="118"/>
      <c r="B418" s="48" t="str">
        <f>IF(B403="Teaching (Lec)",'M-Setup'!$B$16,
IF(B403="Teaching (Lab)",'M-Setup'!$F$16,
IF(B403="Social-Common",'M-Setup'!$J$16,
IF(B403="Library-Study",'M-Setup'!$N$16,
IF(B403="External",'M-Setup'!$R$16,
IF(B403="WC Facility",'M-Setup'!$V$16," "))))))</f>
        <v xml:space="preserve"> </v>
      </c>
      <c r="C418" s="45" t="str">
        <f>IF(B403="Teaching (Lec)", 'M-Setup'!$C$16,
IF(B403="Teaching (Lab)", 'M-Setup'!$G$16,
IF(B403="Social-Common", 'M-Setup'!$K$16,
IF(B403="Library-Study", 'M-Setup'!$O$16,
IF(B403="External", 'M-Setup'!$S$16,
IF(B403="WC Facility",'M-Setup'!$W$16," "))))))</f>
        <v xml:space="preserve"> </v>
      </c>
      <c r="D418" s="44" t="str">
        <f>IF(B403="Teaching (Lec)", 'M-Setup'!$D$16,
IF(B403="Teaching (Lab)", 'M-Setup'!$H$16,
IF(B403="Social-Common", 'M-Setup'!$L$16,
IF(B403="Library-Study", 'M-Setup'!$P$16,
IF(B403="External", 'M-Setup'!$T$16,
IF(B403="WC Facility",'M-Setup'!$X$16," "))))))</f>
        <v xml:space="preserve"> </v>
      </c>
      <c r="E418" s="46"/>
      <c r="F418" s="60"/>
      <c r="G418" s="89"/>
      <c r="H418" s="77"/>
      <c r="I418" s="49"/>
    </row>
    <row r="419" spans="1:9" ht="25.8" hidden="1" outlineLevel="1" x14ac:dyDescent="0.3">
      <c r="A419" s="118"/>
      <c r="B419" s="48" t="str">
        <f>IF(B403="Teaching (Lec)",'M-Setup'!$B$17,
IF(B403="Teaching (Lab)",'M-Setup'!$F$17,
IF(B403="Social-Common",'M-Setup'!$J$17,
IF(B403="Library-Study",'M-Setup'!$N$17,
IF(B403="External",'M-Setup'!$R$17,
IF(B403="WC Facility",'M-Setup'!$V$17," "))))))</f>
        <v xml:space="preserve"> </v>
      </c>
      <c r="C419" s="45" t="str">
        <f>IF(B403="Teaching (Lec)", 'M-Setup'!$C$17,
IF(B403="Teaching (Lab)", 'M-Setup'!$G$17,
IF(B403="Social-Common", 'M-Setup'!$K$17,
IF(B403="Library-Study", 'M-Setup'!$O$17,
IF(B403="External", 'M-Setup'!$S$17,
IF(B403="WC Facility",'M-Setup'!$W$17," "))))))</f>
        <v xml:space="preserve"> </v>
      </c>
      <c r="D419" s="44" t="str">
        <f>IF(B403="Teaching (Lec)", 'M-Setup'!$D$17,
IF(B403="Teaching (Lab)", 'M-Setup'!$H$17,
IF(B403="Social-Common", 'M-Setup'!$L$17,
IF(B403="Library-Study", 'M-Setup'!$P$17,
IF(B403="External", 'M-Setup'!$T$17,
IF(B403="WC Facility",'M-Setup'!$X$17," "))))))</f>
        <v xml:space="preserve"> </v>
      </c>
      <c r="E419" s="46"/>
      <c r="F419" s="60"/>
      <c r="G419" s="89"/>
      <c r="H419" s="77"/>
      <c r="I419" s="49"/>
    </row>
    <row r="420" spans="1:9" ht="25.8" hidden="1" outlineLevel="1" x14ac:dyDescent="0.3">
      <c r="A420" s="118"/>
      <c r="B420" s="48" t="str">
        <f>IF(B403="Teaching (Lec)",'M-Setup'!$B$18,
IF(B403="Teaching (Lab)",'M-Setup'!$F$18,
IF(B403="Social-Common",'M-Setup'!$J$18,
IF(B403="Library-Study",'M-Setup'!$N$18,
IF(B403="External",'M-Setup'!$R$18,
IF(B403="WC Facility",'M-Setup'!$V$18," "))))))</f>
        <v xml:space="preserve"> </v>
      </c>
      <c r="C420" s="45" t="str">
        <f>IF(B403="Teaching (Lec)", 'M-Setup'!$C$18,
IF(B403="Teaching (Lab)", 'M-Setup'!$G$18,
IF(B403="Social-Common", 'M-Setup'!$K$18,
IF(B403="Library-Study", 'M-Setup'!$O$18,
IF(B403="External", 'M-Setup'!$S$18,
IF(B403="WC Facility",'M-Setup'!$W$18," "))))))</f>
        <v xml:space="preserve"> </v>
      </c>
      <c r="D420" s="44" t="str">
        <f>IF(B403="Teaching (Lec)", 'M-Setup'!$D$18,
IF(B403="Teaching (Lab)", 'M-Setup'!$H$18,
IF(B403="Social-Common", 'M-Setup'!$L$18,
IF(B403="Library-Study", 'M-Setup'!$P$18,
IF(B403="External", 'M-Setup'!$T$18,
IF(B403="WC Facility",'M-Setup'!$X$18," "))))))</f>
        <v xml:space="preserve"> </v>
      </c>
      <c r="E420" s="46"/>
      <c r="F420" s="60"/>
      <c r="G420" s="89"/>
      <c r="H420" s="77"/>
      <c r="I420" s="49"/>
    </row>
    <row r="421" spans="1:9" ht="25.8" hidden="1" outlineLevel="1" x14ac:dyDescent="0.3">
      <c r="A421" s="118"/>
      <c r="B421" s="48" t="str">
        <f>IF(B403="Teaching (Lec)",'M-Setup'!$B$19,
IF(B403="Teaching (Lab)",'M-Setup'!$F$19,
IF(B403="Social-Common",'M-Setup'!$J$19,
IF(B403="Library-Study",'M-Setup'!$N$19,
IF(B403="External",'M-Setup'!$R$19,
IF(B403="WC Facility",'M-Setup'!$V$19," "))))))</f>
        <v xml:space="preserve"> </v>
      </c>
      <c r="C421" s="45" t="str">
        <f>IF(B403="Teaching (Lec)", 'M-Setup'!$C$19,
IF(B403="Teaching (Lab)", 'M-Setup'!$G$19,
IF(B403="Social-Common", 'M-Setup'!$K$19,
IF(B403="Library-Study", 'M-Setup'!$O$19,
IF(B403="External", 'M-Setup'!$S$19,
IF(B403="WC Facility",'M-Setup'!$W$19," "))))))</f>
        <v xml:space="preserve"> </v>
      </c>
      <c r="D421" s="44" t="str">
        <f>IF(B403="Teaching (Lec)", 'M-Setup'!$D$19,
IF(B403="Teaching (Lab)", 'M-Setup'!$H$19,
IF(B403="Social-Common", 'M-Setup'!$L$19,
IF(B403="Library-Study", 'M-Setup'!$P$19,
IF(B403="External", 'M-Setup'!$T$19,
IF(B403="WC Facility",'M-Setup'!$X$19," "))))))</f>
        <v xml:space="preserve"> </v>
      </c>
      <c r="E421" s="46"/>
      <c r="F421" s="60"/>
      <c r="G421" s="89"/>
      <c r="H421" s="77"/>
      <c r="I421" s="49"/>
    </row>
    <row r="422" spans="1:9" ht="26.4" hidden="1" outlineLevel="1" thickBot="1" x14ac:dyDescent="0.35">
      <c r="A422" s="118"/>
      <c r="B422" s="50" t="str">
        <f>IF(B403="Teaching (Lec)",'M-Setup'!$B$20,
IF(B403="Teaching (Lab)",'M-Setup'!$F$20,
IF(B403="Social-Common",'M-Setup'!$J$20,
IF(B403="Library-Study",'M-Setup'!$N$20,
IF(B403="External",'M-Setup'!$R$20,
IF(B403="WC Facility",'M-Setup'!$V$20," "))))))</f>
        <v xml:space="preserve"> </v>
      </c>
      <c r="C422" s="51" t="str">
        <f>IF(B403="Teaching (Lec)", 'M-Setup'!$C$20,
IF(B403="Teaching (Lab)", 'M-Setup'!$G$20,
IF(B403="Social-Common", 'M-Setup'!$K$20,
IF(B403="Library-Study", 'M-Setup'!$O$20,
IF(B403="External", 'M-Setup'!$S$20,
IF(B403="WC Facility",'M-Setup'!$W$20," "))))))</f>
        <v xml:space="preserve"> </v>
      </c>
      <c r="D422" s="52" t="str">
        <f>IF(B403="Teaching (Lec)", 'M-Setup'!$D$20,
IF(B403="Teaching (Lab)", 'M-Setup'!$H$20,
IF(B403="Social-Common", 'M-Setup'!$L$20,
IF(B403="Library-Study", 'M-Setup'!$P$20,
IF(B403="External", 'M-Setup'!$T$20,
IF(B403="WC Facility",'M-Setup'!$X$20," "))))))</f>
        <v xml:space="preserve"> </v>
      </c>
      <c r="E422" s="53"/>
      <c r="F422" s="86"/>
      <c r="G422" s="90"/>
      <c r="H422" s="88"/>
      <c r="I422" s="54"/>
    </row>
    <row r="423" spans="1:9" ht="15" collapsed="1" thickBot="1" x14ac:dyDescent="0.35">
      <c r="A423" s="114">
        <v>22</v>
      </c>
      <c r="B423" s="57"/>
      <c r="C423" s="103"/>
      <c r="D423" s="61" t="str">
        <f>IF(B423="Teaching (Lec)", COUNTA(F427:F440)/14,
IF(B423="Teaching (Lab)", COUNTA(F427:F440)/14,
IF(B423="Social-Common", COUNTA(F427:F435)/9,
IF(B423="Library-Study", COUNTA(F427:F437)/11,
IF(B423="External", COUNTA(F427:F431)/5,
IF(B423="WC Facility", COUNTA(F427:F431)/10, " "))))))</f>
        <v xml:space="preserve"> </v>
      </c>
      <c r="H423" s="91">
        <f t="shared" ref="H423" si="6">COUNTA(I426:I442)</f>
        <v>0</v>
      </c>
    </row>
    <row r="424" spans="1:9" ht="15" hidden="1" outlineLevel="1" thickBot="1" x14ac:dyDescent="0.35">
      <c r="A424" s="118"/>
      <c r="B424" s="92" t="s">
        <v>52</v>
      </c>
      <c r="C424" s="101"/>
      <c r="D424" s="104"/>
      <c r="E424" s="1"/>
      <c r="F424" s="1"/>
      <c r="G424" s="1"/>
      <c r="H424" s="93"/>
    </row>
    <row r="425" spans="1:9" ht="28.8" hidden="1" outlineLevel="1" x14ac:dyDescent="0.3">
      <c r="A425" s="118"/>
      <c r="B425" s="32" t="s">
        <v>53</v>
      </c>
      <c r="C425" s="33" t="s">
        <v>54</v>
      </c>
      <c r="D425" s="102" t="s">
        <v>55</v>
      </c>
      <c r="E425" s="185" t="s">
        <v>131</v>
      </c>
      <c r="F425" s="185"/>
      <c r="G425" s="47" t="s">
        <v>57</v>
      </c>
      <c r="H425" s="87" t="s">
        <v>58</v>
      </c>
      <c r="I425" s="47" t="s">
        <v>59</v>
      </c>
    </row>
    <row r="426" spans="1:9" ht="25.8" hidden="1" outlineLevel="1" x14ac:dyDescent="0.3">
      <c r="A426" s="118"/>
      <c r="B426" s="48" t="str">
        <f>IF(B423="Teaching (Lec)",'M-Setup'!$B$4,
IF(B423="Teaching (Lab)",'M-Setup'!$F$4,
IF(B423="Social-Common",'M-Setup'!$J$4,
IF(B423="Library-Study",'M-Setup'!$N$4,
IF(B423="External",'M-Setup'!$R$4,
IF(B423="WC Facility",'M-Setup'!$V$4," "))))))</f>
        <v xml:space="preserve"> </v>
      </c>
      <c r="C426" s="45" t="str">
        <f>IF(B423="Teaching (Lec)", 'M-Setup'!$C$4,
IF(B423="Teaching (Lab)", 'M-Setup'!$G$4,
IF(B423="Social-Common", 'M-Setup'!$K$4,
IF(B423="Library-Study", 'M-Setup'!$O$4,
IF(B423="External", 'M-Setup'!$S$4,
IF(B423="WC Facility",'M-Setup'!$W$4," "))))))</f>
        <v xml:space="preserve"> </v>
      </c>
      <c r="D426" s="44" t="str">
        <f>IF(B423="Teaching (Lec)", 'M-Setup'!$D$4,
IF(B423="Teaching (Lab)", 'M-Setup'!$H$4,
IF(B423="Social-Common", 'M-Setup'!$L$4,
IF(B423="Library-Study", 'M-Setup'!$P$4,
IF(B423="External", 'M-Setup'!$T$4,
IF(B423="WC Facility", 'M-Setup'!$X$4, " "))))))</f>
        <v xml:space="preserve"> </v>
      </c>
      <c r="E426" s="46"/>
      <c r="F426" s="59"/>
      <c r="G426" s="89"/>
      <c r="H426" s="77"/>
      <c r="I426" s="49"/>
    </row>
    <row r="427" spans="1:9" ht="25.8" hidden="1" outlineLevel="1" x14ac:dyDescent="0.3">
      <c r="A427" s="118"/>
      <c r="B427" s="48" t="str">
        <f>IF(B423="Teaching (Lec)",'M-Setup'!$B$5,
IF(B423="Teaching (Lab)",'M-Setup'!$F$5,
IF(B423="Social-Common",'M-Setup'!$J$5,
IF(B423="Library-Study",'M-Setup'!$N$5,
IF(B423="External",'M-Setup'!$R$5,
IF(B423="WC Facility",'M-Setup'!$V$5," "))))))</f>
        <v xml:space="preserve"> </v>
      </c>
      <c r="C427" s="45" t="str">
        <f>IF(B423="Teaching (Lec)", 'M-Setup'!$C$5,
IF(B423="Teaching (Lab)", 'M-Setup'!$G$5,
IF(B423="Social-Common", 'M-Setup'!$K$5,
IF(B423="Library-Study", 'M-Setup'!$O$5,
IF(B423="External", 'M-Setup'!$S$5,
IF(B423="WC Facility",'M-Setup'!$W$5," "))))))</f>
        <v xml:space="preserve"> </v>
      </c>
      <c r="D427" s="44" t="str">
        <f>IF(B423="Teaching (Lec)", 'M-Setup'!$D$5,
IF(B423="Teaching (Lab)", 'M-Setup'!$H$5,
IF(B423="Social-Common", 'M-Setup'!$L$5,
IF(B423="Library-Study", 'M-Setup'!$P$5,
IF(B423="External", 'M-Setup'!$T$5,
IF(B423="WC Facility",'M-Setup'!$X$5," "))))))</f>
        <v xml:space="preserve"> </v>
      </c>
      <c r="E427" s="46"/>
      <c r="F427" s="59"/>
      <c r="G427" s="89"/>
      <c r="H427" s="77"/>
      <c r="I427" s="49"/>
    </row>
    <row r="428" spans="1:9" ht="25.8" hidden="1" outlineLevel="1" x14ac:dyDescent="0.3">
      <c r="A428" s="118"/>
      <c r="B428" s="48" t="str">
        <f>IF(B423="Teaching (Lec)",'M-Setup'!$B$6,
IF(B423="Teaching (Lab)",'M-Setup'!$F$6,
IF(B423="Social-Common",'M-Setup'!$J$6,
IF(B423="Library-Study",'M-Setup'!$N$6,
IF(B423="External",'M-Setup'!$R$6,
IF(B423="WC Facility",'M-Setup'!$V$6," "))))))</f>
        <v xml:space="preserve"> </v>
      </c>
      <c r="C428" s="45" t="str">
        <f>IF(B423="Teaching (Lec)", 'M-Setup'!$C$6,
IF(B423="Teaching (Lab)", 'M-Setup'!$G$6,
IF(B423="Social-Common", 'M-Setup'!$K$6,
IF(B423="Library-Study", 'M-Setup'!$O$6,
IF(B423="External", 'M-Setup'!$S$6,
IF(B423="WC Facility",'M-Setup'!$W$6," "))))))</f>
        <v xml:space="preserve"> </v>
      </c>
      <c r="D428" s="44" t="str">
        <f>IF(B423="Teaching (Lec)", 'M-Setup'!$D$6,
IF(B423="Teaching (Lab)", 'M-Setup'!$H$6,
IF(B423="Social-Common", 'M-Setup'!$L$6,
IF(B423="Library-Study", 'M-Setup'!$P$6,
IF(B423="External", 'M-Setup'!$T$6,
IF(B423="WC Facility",'M-Setup'!$X$6," "))))))</f>
        <v xml:space="preserve"> </v>
      </c>
      <c r="E428" s="46"/>
      <c r="F428" s="59"/>
      <c r="G428" s="89"/>
      <c r="H428" s="77"/>
      <c r="I428" s="49"/>
    </row>
    <row r="429" spans="1:9" ht="25.8" hidden="1" outlineLevel="1" x14ac:dyDescent="0.3">
      <c r="A429" s="118"/>
      <c r="B429" s="48" t="str">
        <f>IF(B423="Teaching (Lec)",'M-Setup'!$B$7,
IF(B423="Teaching (Lab)",'M-Setup'!$F$7,
IF(B423="Social-Common",'M-Setup'!$J$7,
IF(B423="Library-Study",'M-Setup'!$N$7,
IF(B423="External",'M-Setup'!$R$7,
IF(B423="WC Facility",'M-Setup'!$V$7," "))))))</f>
        <v xml:space="preserve"> </v>
      </c>
      <c r="C429" s="45" t="str">
        <f>IF(B423="Teaching (Lec)", 'M-Setup'!$C$7,
IF(B423="Teaching (Lab)", 'M-Setup'!$G$7,
IF(B423="Social-Common", 'M-Setup'!$K$7,
IF(B423="Library-Study", 'M-Setup'!$O$7,
IF(B423="External", 'M-Setup'!$S$7,
IF(B423="WC Facility",'M-Setup'!$W$7," "))))))</f>
        <v xml:space="preserve"> </v>
      </c>
      <c r="D429" s="44" t="str">
        <f>IF(B423="Teaching (Lec)", 'M-Setup'!$D$7,
IF(B423="Teaching (Lab)", 'M-Setup'!$H$7,
IF(B423="Social-Common", 'M-Setup'!$L$7,
IF(B423="Library-Study", 'M-Setup'!$P$7,
IF(B423="External", 'M-Setup'!$T$7,
IF(B423="WC Facility",'M-Setup'!$X$7," "))))))</f>
        <v xml:space="preserve"> </v>
      </c>
      <c r="E429" s="46"/>
      <c r="F429" s="59"/>
      <c r="G429" s="89"/>
      <c r="H429" s="77"/>
      <c r="I429" s="49"/>
    </row>
    <row r="430" spans="1:9" ht="25.8" hidden="1" outlineLevel="1" x14ac:dyDescent="0.3">
      <c r="A430" s="118"/>
      <c r="B430" s="48" t="str">
        <f>IF(B423="Teaching (Lec)",'M-Setup'!$B$8,
IF(B423="Teaching (Lab)",'M-Setup'!$F$8,
IF(B423="Social-Common",'M-Setup'!$J$8,
IF(B423="Library-Study",'M-Setup'!$N$8,
IF(B423="External",'M-Setup'!$R$8,
IF(B423="WC Facility",'M-Setup'!$V$8," "))))))</f>
        <v xml:space="preserve"> </v>
      </c>
      <c r="C430" s="45" t="str">
        <f>IF(B423="Teaching (Lec)", 'M-Setup'!$C$8,
IF(B423="Teaching (Lab)", 'M-Setup'!$G$8,
IF(B423="Social-Common", 'M-Setup'!$K$8,
IF(B423="Library-Study", 'M-Setup'!$O$8,
IF(B423="External", 'M-Setup'!$S$8,
IF(B423="WC Facility",'M-Setup'!$W$8," "))))))</f>
        <v xml:space="preserve"> </v>
      </c>
      <c r="D430" s="44" t="str">
        <f>IF(B423="Teaching (Lec)", 'M-Setup'!$D$8,
IF(B423="Teaching (Lab)", 'M-Setup'!$H$8,
IF(B423="Social-Common", 'M-Setup'!$L$8,
IF(B423="Library-Study", 'M-Setup'!$P$8,
IF(B423="External", 'M-Setup'!$T$8,
IF(B423="WC Facility",'M-Setup'!$X$8," "))))))</f>
        <v xml:space="preserve"> </v>
      </c>
      <c r="E430" s="46"/>
      <c r="F430" s="59"/>
      <c r="G430" s="89"/>
      <c r="H430" s="77"/>
      <c r="I430" s="49"/>
    </row>
    <row r="431" spans="1:9" ht="25.8" hidden="1" outlineLevel="1" x14ac:dyDescent="0.3">
      <c r="A431" s="118"/>
      <c r="B431" s="48" t="str">
        <f>IF(B423="Teaching (Lec)",'M-Setup'!$B$9,
IF(B423="Teaching (Lab)",'M-Setup'!$F$9,
IF(B423="Social-Common",'M-Setup'!$J$9,
IF(B423="Library-Study",'M-Setup'!$N$9,
IF(B423="External",'M-Setup'!$R$9,
IF(B423="WC Facility",'M-Setup'!$V$9," "))))))</f>
        <v xml:space="preserve"> </v>
      </c>
      <c r="C431" s="45" t="str">
        <f>IF(B423="Teaching (Lec)", 'M-Setup'!$C$9,
IF(B423="Teaching (Lab)", 'M-Setup'!$G$9,
IF(B423="Social-Common", 'M-Setup'!$K$9,
IF(B423="Library-Study", 'M-Setup'!$O$9,
IF(B423="External", 'M-Setup'!$S$9,
IF(B423="WC Facility",'M-Setup'!$W$9," "))))))</f>
        <v xml:space="preserve"> </v>
      </c>
      <c r="D431" s="44" t="str">
        <f>IF(B423="Teaching (Lec)", 'M-Setup'!$D$9,
IF(B423="Teaching (Lab)", 'M-Setup'!$H$9,
IF(B423="Social-Common", 'M-Setup'!$L$9,
IF(B423="Library-Study", 'M-Setup'!$P$9,
IF(B423="External", 'M-Setup'!$T$9,
IF(B423="WC Facility",'M-Setup'!$X$9," "))))))</f>
        <v xml:space="preserve"> </v>
      </c>
      <c r="E431" s="46"/>
      <c r="F431" s="59"/>
      <c r="G431" s="89"/>
      <c r="H431" s="77"/>
      <c r="I431" s="49"/>
    </row>
    <row r="432" spans="1:9" ht="25.8" hidden="1" outlineLevel="1" x14ac:dyDescent="0.3">
      <c r="A432" s="118"/>
      <c r="B432" s="48" t="str">
        <f>IF(B423="Teaching (Lec)",'M-Setup'!$B$10,
IF(B423="Teaching (Lab)",'M-Setup'!$F$10,
IF(B423="Social-Common",'M-Setup'!$J$10,
IF(B423="Library-Study",'M-Setup'!$N$10,
IF(B423="External",'M-Setup'!$R$10,
IF(B423="WC Facility",'M-Setup'!$V$10," "))))))</f>
        <v xml:space="preserve"> </v>
      </c>
      <c r="C432" s="45" t="str">
        <f>IF(B423="Teaching (Lec)", 'M-Setup'!$C$10,
IF(B423="Teaching (Lab)", 'M-Setup'!$G$10,
IF(B423="Social-Common", 'M-Setup'!$K$10,
IF(B423="Library-Study", 'M-Setup'!$O$10,
IF(B423="External", 'M-Setup'!$S$10,
IF(B423="WC Facility",'M-Setup'!$W$10," "))))))</f>
        <v xml:space="preserve"> </v>
      </c>
      <c r="D432" s="44" t="str">
        <f>IF(B423="Teaching (Lec)", 'M-Setup'!$D$10,
IF(B423="Teaching (Lab)", 'M-Setup'!$H$10,
IF(B423="Social-Common", 'M-Setup'!$L$10,
IF(B423="Library-Study", 'M-Setup'!$P$10,
IF(B423="External", 'M-Setup'!$T$10,
IF(B423="WC Facility",'M-Setup'!$X$10," "))))))</f>
        <v xml:space="preserve"> </v>
      </c>
      <c r="E432" s="46"/>
      <c r="F432" s="59"/>
      <c r="G432" s="89"/>
      <c r="H432" s="77"/>
      <c r="I432" s="49"/>
    </row>
    <row r="433" spans="1:9" ht="25.8" hidden="1" outlineLevel="1" x14ac:dyDescent="0.3">
      <c r="A433" s="118"/>
      <c r="B433" s="48" t="str">
        <f>IF(B423="Teaching (Lec)",'M-Setup'!$B$11,
IF(B423="Teaching (Lab)",'M-Setup'!$F$11,
IF(B423="Social-Common",'M-Setup'!$J$11,
IF(B423="Library-Study",'M-Setup'!$N$11,
IF(B423="External",'M-Setup'!$R$11,
IF(B423="WC Facility",'M-Setup'!$V$11," "))))))</f>
        <v xml:space="preserve"> </v>
      </c>
      <c r="C433" s="45" t="str">
        <f>IF(B423="Teaching (Lec)", 'M-Setup'!$C$11,
IF(B423="Teaching (Lab)", 'M-Setup'!$G$11,
IF(B423="Social-Common", 'M-Setup'!$K$11,
IF(B423="Library-Study", 'M-Setup'!$O$11,
IF(B423="External", 'M-Setup'!$S$11,
IF(B423="WC Facility",'M-Setup'!$W$11," "))))))</f>
        <v xml:space="preserve"> </v>
      </c>
      <c r="D433" s="44" t="str">
        <f>IF(B423="Teaching (Lec)", 'M-Setup'!$D$11,
IF(B423="Teaching (Lab)", 'M-Setup'!$H$11,
IF(B423="Social-Common", 'M-Setup'!$L$11,
IF(B423="Library-Study", 'M-Setup'!$P$11,
IF(B423="External", 'M-Setup'!$T$11,
IF(B423="WC Facility",'M-Setup'!$X$11," "))))))</f>
        <v xml:space="preserve"> </v>
      </c>
      <c r="E433" s="46"/>
      <c r="F433" s="59"/>
      <c r="G433" s="89"/>
      <c r="H433" s="77"/>
      <c r="I433" s="49"/>
    </row>
    <row r="434" spans="1:9" ht="25.8" hidden="1" outlineLevel="1" x14ac:dyDescent="0.3">
      <c r="A434" s="118"/>
      <c r="B434" s="48" t="str">
        <f>IF(B423="Teaching (Lec)",'M-Setup'!$B$12,
IF(B423="Teaching (Lab)",'M-Setup'!$F$12,
IF(B423="Social-Common",'M-Setup'!$J$12,
IF(B423="Library-Study",'M-Setup'!$N$12,
IF(B423="External",'M-Setup'!$R$12,
IF(B423="WC Facility",'M-Setup'!$V$12," "))))))</f>
        <v xml:space="preserve"> </v>
      </c>
      <c r="C434" s="45" t="str">
        <f>IF(B423="Teaching (Lec)", 'M-Setup'!$C$12,
IF(B423="Teaching (Lab)", 'M-Setup'!$G$12,
IF(B423="Social-Common", 'M-Setup'!$K$12,
IF(B423="Library-Study", 'M-Setup'!$O$12,
IF(B423="External", 'M-Setup'!$S$12,
IF(B423="WC Facility",'M-Setup'!$W$12," "))))))</f>
        <v xml:space="preserve"> </v>
      </c>
      <c r="D434" s="44" t="str">
        <f>IF(B423="Teaching (Lec)", 'M-Setup'!$D$12,
IF(B423="Teaching (Lab)", 'M-Setup'!$H$12,
IF(B423="Social-Common", 'M-Setup'!$L$12,
IF(B423="Library-Study", 'M-Setup'!$P$12,
IF(B423="External", 'M-Setup'!$T$12,
IF(B423="WC Facility",'M-Setup'!$X$12," "))))))</f>
        <v xml:space="preserve"> </v>
      </c>
      <c r="E434" s="46"/>
      <c r="F434" s="59"/>
      <c r="G434" s="89"/>
      <c r="H434" s="77"/>
      <c r="I434" s="49"/>
    </row>
    <row r="435" spans="1:9" ht="25.8" hidden="1" outlineLevel="1" x14ac:dyDescent="0.3">
      <c r="A435" s="118"/>
      <c r="B435" s="48" t="str">
        <f>IF(B423="Teaching (Lec)",'M-Setup'!$B$13,
IF(B423="Teaching (Lab)",'M-Setup'!$F$13,
IF(B423="Social-Common",'M-Setup'!$J$13,
IF(B423="Library-Study",'M-Setup'!$N$13,
IF(B423="External",'M-Setup'!$R$13,
IF(B423="WC Facility",'M-Setup'!$V$13," "))))))</f>
        <v xml:space="preserve"> </v>
      </c>
      <c r="C435" s="45" t="str">
        <f>IF(B423="Teaching (Lec)", 'M-Setup'!$C$13,
IF(B423="Teaching (Lab)", 'M-Setup'!$G$13,
IF(B423="Social-Common", 'M-Setup'!$K$13,
IF(B423="Library-Study", 'M-Setup'!$O$13,
IF(B423="External", 'M-Setup'!$S$13,
IF(B423="WC Facility",'M-Setup'!$W$13," "))))))</f>
        <v xml:space="preserve"> </v>
      </c>
      <c r="D435" s="44" t="str">
        <f>IF(B423="Teaching (Lec)", 'M-Setup'!$D$13,
IF(B423="Teaching (Lab)", 'M-Setup'!$H$13,
IF(B423="Social-Common", 'M-Setup'!$L$13,
IF(B423="Library-Study", 'M-Setup'!$P$13,
IF(B423="External", 'M-Setup'!$T$13,
IF(B423="WC Facility",'M-Setup'!$X$13," "))))))</f>
        <v xml:space="preserve"> </v>
      </c>
      <c r="E435" s="46"/>
      <c r="F435" s="59"/>
      <c r="G435" s="89"/>
      <c r="H435" s="77"/>
      <c r="I435" s="49"/>
    </row>
    <row r="436" spans="1:9" ht="25.8" hidden="1" outlineLevel="1" x14ac:dyDescent="0.3">
      <c r="A436" s="118"/>
      <c r="B436" s="48" t="str">
        <f>IF(B423="Teaching (Lec)",'M-Setup'!$B$14,
IF(B423="Teaching (Lab)",'M-Setup'!$F$14,
IF(B423="Social-Common",'M-Setup'!$J$14,
IF(B423="Library-Study",'M-Setup'!$N$14,
IF(B423="External",'M-Setup'!$R$14,
IF(B423="WC Facility",'M-Setup'!$V$14," "))))))</f>
        <v xml:space="preserve"> </v>
      </c>
      <c r="C436" s="45" t="str">
        <f>IF(B423="Teaching (Lec)", 'M-Setup'!$C$14,
IF(B423="Teaching (Lab)", 'M-Setup'!$G$14,
IF(B423="Social-Common", 'M-Setup'!$K$14,
IF(B423="Library-Study", 'M-Setup'!$O$14,
IF(B423="External", 'M-Setup'!$S$14,
IF(B423="WC Facility",'M-Setup'!$W$14," "))))))</f>
        <v xml:space="preserve"> </v>
      </c>
      <c r="D436" s="44" t="str">
        <f>IF(B423="Teaching (Lec)", 'M-Setup'!$D$14,
IF(B423="Teaching (Lab)", 'M-Setup'!$H$14,
IF(B423="Social-Common", 'M-Setup'!$L$14,
IF(B423="Library-Study", 'M-Setup'!$P$14,
IF(B423="External", 'M-Setup'!$T$14,
IF(B423="WC Facility",'M-Setup'!$X$14," "))))))</f>
        <v xml:space="preserve"> </v>
      </c>
      <c r="E436" s="46"/>
      <c r="F436" s="59"/>
      <c r="G436" s="89"/>
      <c r="H436" s="77"/>
      <c r="I436" s="49"/>
    </row>
    <row r="437" spans="1:9" ht="25.8" hidden="1" outlineLevel="1" x14ac:dyDescent="0.3">
      <c r="A437" s="118"/>
      <c r="B437" s="48" t="str">
        <f>IF(B423="Teaching (Lec)",'M-Setup'!$B$15,
IF(B423="Teaching (Lab)",'M-Setup'!$F$15,
IF(B423="Social-Common",'M-Setup'!$J$15,
IF(B423="Library-Study",'M-Setup'!$N$15,
IF(B423="External",'M-Setup'!$R$15,
IF(B423="WC Facility",'M-Setup'!$V$15," "))))))</f>
        <v xml:space="preserve"> </v>
      </c>
      <c r="C437" s="45" t="str">
        <f>IF(B423="Teaching (Lec)", 'M-Setup'!$C$15,
IF(B423="Teaching (Lab)", 'M-Setup'!$G$15,
IF(B423="Social-Common", 'M-Setup'!$K$15,
IF(B423="Library-Study", 'M-Setup'!$O$15,
IF(B423="External", 'M-Setup'!$S$15,
IF(B423="WC Facility",'M-Setup'!$W$15," "))))))</f>
        <v xml:space="preserve"> </v>
      </c>
      <c r="D437" s="44" t="str">
        <f>IF(B423="Teaching (Lec)", 'M-Setup'!$D$15,
IF(B423="Teaching (Lab)", 'M-Setup'!$H$15,
IF(B423="Social-Common", 'M-Setup'!$L$15,
IF(B423="Library-Study", 'M-Setup'!$P$15,
IF(B423="External", 'M-Setup'!$T$15,
IF(B423="WC Facility",'M-Setup'!$X$15," "))))))</f>
        <v xml:space="preserve"> </v>
      </c>
      <c r="E437" s="46"/>
      <c r="F437" s="59"/>
      <c r="G437" s="89"/>
      <c r="H437" s="77"/>
      <c r="I437" s="49"/>
    </row>
    <row r="438" spans="1:9" ht="25.8" hidden="1" outlineLevel="1" x14ac:dyDescent="0.3">
      <c r="A438" s="118"/>
      <c r="B438" s="48" t="str">
        <f>IF(B423="Teaching (Lec)",'M-Setup'!$B$16,
IF(B423="Teaching (Lab)",'M-Setup'!$F$16,
IF(B423="Social-Common",'M-Setup'!$J$16,
IF(B423="Library-Study",'M-Setup'!$N$16,
IF(B423="External",'M-Setup'!$R$16,
IF(B423="WC Facility",'M-Setup'!$V$16," "))))))</f>
        <v xml:space="preserve"> </v>
      </c>
      <c r="C438" s="45" t="str">
        <f>IF(B423="Teaching (Lec)", 'M-Setup'!$C$16,
IF(B423="Teaching (Lab)", 'M-Setup'!$G$16,
IF(B423="Social-Common", 'M-Setup'!$K$16,
IF(B423="Library-Study", 'M-Setup'!$O$16,
IF(B423="External", 'M-Setup'!$S$16,
IF(B423="WC Facility",'M-Setup'!$W$16," "))))))</f>
        <v xml:space="preserve"> </v>
      </c>
      <c r="D438" s="44" t="str">
        <f>IF(B423="Teaching (Lec)", 'M-Setup'!$D$16,
IF(B423="Teaching (Lab)", 'M-Setup'!$H$16,
IF(B423="Social-Common", 'M-Setup'!$L$16,
IF(B423="Library-Study", 'M-Setup'!$P$16,
IF(B423="External", 'M-Setup'!$T$16,
IF(B423="WC Facility",'M-Setup'!$X$16," "))))))</f>
        <v xml:space="preserve"> </v>
      </c>
      <c r="E438" s="46"/>
      <c r="F438" s="60"/>
      <c r="G438" s="89"/>
      <c r="H438" s="77"/>
      <c r="I438" s="49"/>
    </row>
    <row r="439" spans="1:9" ht="25.8" hidden="1" outlineLevel="1" x14ac:dyDescent="0.3">
      <c r="A439" s="118"/>
      <c r="B439" s="48" t="str">
        <f>IF(B423="Teaching (Lec)",'M-Setup'!$B$17,
IF(B423="Teaching (Lab)",'M-Setup'!$F$17,
IF(B423="Social-Common",'M-Setup'!$J$17,
IF(B423="Library-Study",'M-Setup'!$N$17,
IF(B423="External",'M-Setup'!$R$17,
IF(B423="WC Facility",'M-Setup'!$V$17," "))))))</f>
        <v xml:space="preserve"> </v>
      </c>
      <c r="C439" s="45" t="str">
        <f>IF(B423="Teaching (Lec)", 'M-Setup'!$C$17,
IF(B423="Teaching (Lab)", 'M-Setup'!$G$17,
IF(B423="Social-Common", 'M-Setup'!$K$17,
IF(B423="Library-Study", 'M-Setup'!$O$17,
IF(B423="External", 'M-Setup'!$S$17,
IF(B423="WC Facility",'M-Setup'!$W$17," "))))))</f>
        <v xml:space="preserve"> </v>
      </c>
      <c r="D439" s="44" t="str">
        <f>IF(B423="Teaching (Lec)", 'M-Setup'!$D$17,
IF(B423="Teaching (Lab)", 'M-Setup'!$H$17,
IF(B423="Social-Common", 'M-Setup'!$L$17,
IF(B423="Library-Study", 'M-Setup'!$P$17,
IF(B423="External", 'M-Setup'!$T$17,
IF(B423="WC Facility",'M-Setup'!$X$17," "))))))</f>
        <v xml:space="preserve"> </v>
      </c>
      <c r="E439" s="46"/>
      <c r="F439" s="60"/>
      <c r="G439" s="89"/>
      <c r="H439" s="77"/>
      <c r="I439" s="49"/>
    </row>
    <row r="440" spans="1:9" ht="25.8" hidden="1" outlineLevel="1" x14ac:dyDescent="0.3">
      <c r="A440" s="118"/>
      <c r="B440" s="48" t="str">
        <f>IF(B423="Teaching (Lec)",'M-Setup'!$B$18,
IF(B423="Teaching (Lab)",'M-Setup'!$F$18,
IF(B423="Social-Common",'M-Setup'!$J$18,
IF(B423="Library-Study",'M-Setup'!$N$18,
IF(B423="External",'M-Setup'!$R$18,
IF(B423="WC Facility",'M-Setup'!$V$18," "))))))</f>
        <v xml:space="preserve"> </v>
      </c>
      <c r="C440" s="45" t="str">
        <f>IF(B423="Teaching (Lec)", 'M-Setup'!$C$18,
IF(B423="Teaching (Lab)", 'M-Setup'!$G$18,
IF(B423="Social-Common", 'M-Setup'!$K$18,
IF(B423="Library-Study", 'M-Setup'!$O$18,
IF(B423="External", 'M-Setup'!$S$18,
IF(B423="WC Facility",'M-Setup'!$W$18," "))))))</f>
        <v xml:space="preserve"> </v>
      </c>
      <c r="D440" s="44" t="str">
        <f>IF(B423="Teaching (Lec)", 'M-Setup'!$D$18,
IF(B423="Teaching (Lab)", 'M-Setup'!$H$18,
IF(B423="Social-Common", 'M-Setup'!$L$18,
IF(B423="Library-Study", 'M-Setup'!$P$18,
IF(B423="External", 'M-Setup'!$T$18,
IF(B423="WC Facility",'M-Setup'!$X$18," "))))))</f>
        <v xml:space="preserve"> </v>
      </c>
      <c r="E440" s="46"/>
      <c r="F440" s="60"/>
      <c r="G440" s="89"/>
      <c r="H440" s="77"/>
      <c r="I440" s="49"/>
    </row>
    <row r="441" spans="1:9" ht="25.8" hidden="1" outlineLevel="1" x14ac:dyDescent="0.3">
      <c r="A441" s="118"/>
      <c r="B441" s="48" t="str">
        <f>IF(B423="Teaching (Lec)",'M-Setup'!$B$19,
IF(B423="Teaching (Lab)",'M-Setup'!$F$19,
IF(B423="Social-Common",'M-Setup'!$J$19,
IF(B423="Library-Study",'M-Setup'!$N$19,
IF(B423="External",'M-Setup'!$R$19,
IF(B423="WC Facility",'M-Setup'!$V$19," "))))))</f>
        <v xml:space="preserve"> </v>
      </c>
      <c r="C441" s="45" t="str">
        <f>IF(B423="Teaching (Lec)", 'M-Setup'!$C$19,
IF(B423="Teaching (Lab)", 'M-Setup'!$G$19,
IF(B423="Social-Common", 'M-Setup'!$K$19,
IF(B423="Library-Study", 'M-Setup'!$O$19,
IF(B423="External", 'M-Setup'!$S$19,
IF(B423="WC Facility",'M-Setup'!$W$19," "))))))</f>
        <v xml:space="preserve"> </v>
      </c>
      <c r="D441" s="44" t="str">
        <f>IF(B423="Teaching (Lec)", 'M-Setup'!$D$19,
IF(B423="Teaching (Lab)", 'M-Setup'!$H$19,
IF(B423="Social-Common", 'M-Setup'!$L$19,
IF(B423="Library-Study", 'M-Setup'!$P$19,
IF(B423="External", 'M-Setup'!$T$19,
IF(B423="WC Facility",'M-Setup'!$X$19," "))))))</f>
        <v xml:space="preserve"> </v>
      </c>
      <c r="E441" s="46"/>
      <c r="F441" s="60"/>
      <c r="G441" s="89"/>
      <c r="H441" s="77"/>
      <c r="I441" s="49"/>
    </row>
    <row r="442" spans="1:9" ht="26.4" hidden="1" outlineLevel="1" thickBot="1" x14ac:dyDescent="0.35">
      <c r="A442" s="118"/>
      <c r="B442" s="50" t="str">
        <f>IF(B423="Teaching (Lec)",'M-Setup'!$B$20,
IF(B423="Teaching (Lab)",'M-Setup'!$F$20,
IF(B423="Social-Common",'M-Setup'!$J$20,
IF(B423="Library-Study",'M-Setup'!$N$20,
IF(B423="External",'M-Setup'!$R$20,
IF(B423="WC Facility",'M-Setup'!$V$20," "))))))</f>
        <v xml:space="preserve"> </v>
      </c>
      <c r="C442" s="51" t="str">
        <f>IF(B423="Teaching (Lec)", 'M-Setup'!$C$20,
IF(B423="Teaching (Lab)", 'M-Setup'!$G$20,
IF(B423="Social-Common", 'M-Setup'!$K$20,
IF(B423="Library-Study", 'M-Setup'!$O$20,
IF(B423="External", 'M-Setup'!$S$20,
IF(B423="WC Facility",'M-Setup'!$W$20," "))))))</f>
        <v xml:space="preserve"> </v>
      </c>
      <c r="D442" s="52" t="str">
        <f>IF(B423="Teaching (Lec)", 'M-Setup'!$D$20,
IF(B423="Teaching (Lab)", 'M-Setup'!$H$20,
IF(B423="Social-Common", 'M-Setup'!$L$20,
IF(B423="Library-Study", 'M-Setup'!$P$20,
IF(B423="External", 'M-Setup'!$T$20,
IF(B423="WC Facility",'M-Setup'!$X$20," "))))))</f>
        <v xml:space="preserve"> </v>
      </c>
      <c r="E442" s="53"/>
      <c r="F442" s="86"/>
      <c r="G442" s="90"/>
      <c r="H442" s="88"/>
      <c r="I442" s="54"/>
    </row>
    <row r="443" spans="1:9" ht="15" collapsed="1" thickBot="1" x14ac:dyDescent="0.35">
      <c r="A443" s="114">
        <v>23</v>
      </c>
      <c r="B443" s="57"/>
      <c r="C443" s="103"/>
      <c r="D443" s="61" t="str">
        <f>IF(B443="Teaching (Lec)", COUNTA(F447:F460)/14,
IF(B443="Teaching (Lab)", COUNTA(F447:F460)/14,
IF(B443="Social-Common", COUNTA(F447:F455)/9,
IF(B443="Library-Study", COUNTA(F447:F457)/11,
IF(B443="External", COUNTA(F447:F451)/5,
IF(B443="WC Facility", COUNTA(F447:F451)/10, " "))))))</f>
        <v xml:space="preserve"> </v>
      </c>
      <c r="H443" s="91">
        <f t="shared" ref="H443" si="7">COUNTA(I446:I462)</f>
        <v>0</v>
      </c>
    </row>
    <row r="444" spans="1:9" ht="15" hidden="1" outlineLevel="1" thickBot="1" x14ac:dyDescent="0.35">
      <c r="A444" s="118"/>
      <c r="B444" s="92" t="s">
        <v>52</v>
      </c>
      <c r="C444" s="101"/>
      <c r="D444" s="104"/>
      <c r="E444" s="1"/>
      <c r="F444" s="1"/>
      <c r="G444" s="1"/>
      <c r="H444" s="93"/>
    </row>
    <row r="445" spans="1:9" ht="28.8" hidden="1" outlineLevel="1" x14ac:dyDescent="0.3">
      <c r="A445" s="118"/>
      <c r="B445" s="32" t="s">
        <v>53</v>
      </c>
      <c r="C445" s="33" t="s">
        <v>54</v>
      </c>
      <c r="D445" s="102" t="s">
        <v>55</v>
      </c>
      <c r="E445" s="185" t="s">
        <v>131</v>
      </c>
      <c r="F445" s="185"/>
      <c r="G445" s="47" t="s">
        <v>57</v>
      </c>
      <c r="H445" s="87" t="s">
        <v>58</v>
      </c>
      <c r="I445" s="47" t="s">
        <v>59</v>
      </c>
    </row>
    <row r="446" spans="1:9" ht="25.8" hidden="1" outlineLevel="1" x14ac:dyDescent="0.3">
      <c r="A446" s="118"/>
      <c r="B446" s="48" t="str">
        <f>IF(B443="Teaching (Lec)",'M-Setup'!$B$4,
IF(B443="Teaching (Lab)",'M-Setup'!$F$4,
IF(B443="Social-Common",'M-Setup'!$J$4,
IF(B443="Library-Study",'M-Setup'!$N$4,
IF(B443="External",'M-Setup'!$R$4,
IF(B443="WC Facility",'M-Setup'!$V$4," "))))))</f>
        <v xml:space="preserve"> </v>
      </c>
      <c r="C446" s="45" t="str">
        <f>IF(B443="Teaching (Lec)", 'M-Setup'!$C$4,
IF(B443="Teaching (Lab)", 'M-Setup'!$G$4,
IF(B443="Social-Common", 'M-Setup'!$K$4,
IF(B443="Library-Study", 'M-Setup'!$O$4,
IF(B443="External", 'M-Setup'!$S$4,
IF(B443="WC Facility",'M-Setup'!$W$4," "))))))</f>
        <v xml:space="preserve"> </v>
      </c>
      <c r="D446" s="44" t="str">
        <f>IF(B443="Teaching (Lec)", 'M-Setup'!$D$4,
IF(B443="Teaching (Lab)", 'M-Setup'!$H$4,
IF(B443="Social-Common", 'M-Setup'!$L$4,
IF(B443="Library-Study", 'M-Setup'!$P$4,
IF(B443="External", 'M-Setup'!$T$4,
IF(B443="WC Facility", 'M-Setup'!$X$4, " "))))))</f>
        <v xml:space="preserve"> </v>
      </c>
      <c r="E446" s="46"/>
      <c r="F446" s="59"/>
      <c r="G446" s="89"/>
      <c r="H446" s="77"/>
      <c r="I446" s="49"/>
    </row>
    <row r="447" spans="1:9" ht="25.8" hidden="1" outlineLevel="1" x14ac:dyDescent="0.3">
      <c r="A447" s="118"/>
      <c r="B447" s="48" t="str">
        <f>IF(B443="Teaching (Lec)",'M-Setup'!$B$5,
IF(B443="Teaching (Lab)",'M-Setup'!$F$5,
IF(B443="Social-Common",'M-Setup'!$J$5,
IF(B443="Library-Study",'M-Setup'!$N$5,
IF(B443="External",'M-Setup'!$R$5,
IF(B443="WC Facility",'M-Setup'!$V$5," "))))))</f>
        <v xml:space="preserve"> </v>
      </c>
      <c r="C447" s="45" t="str">
        <f>IF(B443="Teaching (Lec)", 'M-Setup'!$C$5,
IF(B443="Teaching (Lab)", 'M-Setup'!$G$5,
IF(B443="Social-Common", 'M-Setup'!$K$5,
IF(B443="Library-Study", 'M-Setup'!$O$5,
IF(B443="External", 'M-Setup'!$S$5,
IF(B443="WC Facility",'M-Setup'!$W$5," "))))))</f>
        <v xml:space="preserve"> </v>
      </c>
      <c r="D447" s="44" t="str">
        <f>IF(B443="Teaching (Lec)", 'M-Setup'!$D$5,
IF(B443="Teaching (Lab)", 'M-Setup'!$H$5,
IF(B443="Social-Common", 'M-Setup'!$L$5,
IF(B443="Library-Study", 'M-Setup'!$P$5,
IF(B443="External", 'M-Setup'!$T$5,
IF(B443="WC Facility",'M-Setup'!$X$5," "))))))</f>
        <v xml:space="preserve"> </v>
      </c>
      <c r="E447" s="46"/>
      <c r="F447" s="59"/>
      <c r="G447" s="89"/>
      <c r="H447" s="77"/>
      <c r="I447" s="49"/>
    </row>
    <row r="448" spans="1:9" ht="25.8" hidden="1" outlineLevel="1" x14ac:dyDescent="0.3">
      <c r="A448" s="118"/>
      <c r="B448" s="48" t="str">
        <f>IF(B443="Teaching (Lec)",'M-Setup'!$B$6,
IF(B443="Teaching (Lab)",'M-Setup'!$F$6,
IF(B443="Social-Common",'M-Setup'!$J$6,
IF(B443="Library-Study",'M-Setup'!$N$6,
IF(B443="External",'M-Setup'!$R$6,
IF(B443="WC Facility",'M-Setup'!$V$6," "))))))</f>
        <v xml:space="preserve"> </v>
      </c>
      <c r="C448" s="45" t="str">
        <f>IF(B443="Teaching (Lec)", 'M-Setup'!$C$6,
IF(B443="Teaching (Lab)", 'M-Setup'!$G$6,
IF(B443="Social-Common", 'M-Setup'!$K$6,
IF(B443="Library-Study", 'M-Setup'!$O$6,
IF(B443="External", 'M-Setup'!$S$6,
IF(B443="WC Facility",'M-Setup'!$W$6," "))))))</f>
        <v xml:space="preserve"> </v>
      </c>
      <c r="D448" s="44" t="str">
        <f>IF(B443="Teaching (Lec)", 'M-Setup'!$D$6,
IF(B443="Teaching (Lab)", 'M-Setup'!$H$6,
IF(B443="Social-Common", 'M-Setup'!$L$6,
IF(B443="Library-Study", 'M-Setup'!$P$6,
IF(B443="External", 'M-Setup'!$T$6,
IF(B443="WC Facility",'M-Setup'!$X$6," "))))))</f>
        <v xml:space="preserve"> </v>
      </c>
      <c r="E448" s="46"/>
      <c r="F448" s="59"/>
      <c r="G448" s="89"/>
      <c r="H448" s="77"/>
      <c r="I448" s="49"/>
    </row>
    <row r="449" spans="1:9" ht="25.8" hidden="1" outlineLevel="1" x14ac:dyDescent="0.3">
      <c r="A449" s="118"/>
      <c r="B449" s="48" t="str">
        <f>IF(B443="Teaching (Lec)",'M-Setup'!$B$7,
IF(B443="Teaching (Lab)",'M-Setup'!$F$7,
IF(B443="Social-Common",'M-Setup'!$J$7,
IF(B443="Library-Study",'M-Setup'!$N$7,
IF(B443="External",'M-Setup'!$R$7,
IF(B443="WC Facility",'M-Setup'!$V$7," "))))))</f>
        <v xml:space="preserve"> </v>
      </c>
      <c r="C449" s="45" t="str">
        <f>IF(B443="Teaching (Lec)", 'M-Setup'!$C$7,
IF(B443="Teaching (Lab)", 'M-Setup'!$G$7,
IF(B443="Social-Common", 'M-Setup'!$K$7,
IF(B443="Library-Study", 'M-Setup'!$O$7,
IF(B443="External", 'M-Setup'!$S$7,
IF(B443="WC Facility",'M-Setup'!$W$7," "))))))</f>
        <v xml:space="preserve"> </v>
      </c>
      <c r="D449" s="44" t="str">
        <f>IF(B443="Teaching (Lec)", 'M-Setup'!$D$7,
IF(B443="Teaching (Lab)", 'M-Setup'!$H$7,
IF(B443="Social-Common", 'M-Setup'!$L$7,
IF(B443="Library-Study", 'M-Setup'!$P$7,
IF(B443="External", 'M-Setup'!$T$7,
IF(B443="WC Facility",'M-Setup'!$X$7," "))))))</f>
        <v xml:space="preserve"> </v>
      </c>
      <c r="E449" s="46"/>
      <c r="F449" s="59"/>
      <c r="G449" s="89"/>
      <c r="H449" s="77"/>
      <c r="I449" s="49"/>
    </row>
    <row r="450" spans="1:9" ht="25.8" hidden="1" outlineLevel="1" x14ac:dyDescent="0.3">
      <c r="A450" s="118"/>
      <c r="B450" s="48" t="str">
        <f>IF(B443="Teaching (Lec)",'M-Setup'!$B$8,
IF(B443="Teaching (Lab)",'M-Setup'!$F$8,
IF(B443="Social-Common",'M-Setup'!$J$8,
IF(B443="Library-Study",'M-Setup'!$N$8,
IF(B443="External",'M-Setup'!$R$8,
IF(B443="WC Facility",'M-Setup'!$V$8," "))))))</f>
        <v xml:space="preserve"> </v>
      </c>
      <c r="C450" s="45" t="str">
        <f>IF(B443="Teaching (Lec)", 'M-Setup'!$C$8,
IF(B443="Teaching (Lab)", 'M-Setup'!$G$8,
IF(B443="Social-Common", 'M-Setup'!$K$8,
IF(B443="Library-Study", 'M-Setup'!$O$8,
IF(B443="External", 'M-Setup'!$S$8,
IF(B443="WC Facility",'M-Setup'!$W$8," "))))))</f>
        <v xml:space="preserve"> </v>
      </c>
      <c r="D450" s="44" t="str">
        <f>IF(B443="Teaching (Lec)", 'M-Setup'!$D$8,
IF(B443="Teaching (Lab)", 'M-Setup'!$H$8,
IF(B443="Social-Common", 'M-Setup'!$L$8,
IF(B443="Library-Study", 'M-Setup'!$P$8,
IF(B443="External", 'M-Setup'!$T$8,
IF(B443="WC Facility",'M-Setup'!$X$8," "))))))</f>
        <v xml:space="preserve"> </v>
      </c>
      <c r="E450" s="46"/>
      <c r="F450" s="59"/>
      <c r="G450" s="89"/>
      <c r="H450" s="77"/>
      <c r="I450" s="49"/>
    </row>
    <row r="451" spans="1:9" ht="25.8" hidden="1" outlineLevel="1" x14ac:dyDescent="0.3">
      <c r="A451" s="118"/>
      <c r="B451" s="48" t="str">
        <f>IF(B443="Teaching (Lec)",'M-Setup'!$B$9,
IF(B443="Teaching (Lab)",'M-Setup'!$F$9,
IF(B443="Social-Common",'M-Setup'!$J$9,
IF(B443="Library-Study",'M-Setup'!$N$9,
IF(B443="External",'M-Setup'!$R$9,
IF(B443="WC Facility",'M-Setup'!$V$9," "))))))</f>
        <v xml:space="preserve"> </v>
      </c>
      <c r="C451" s="45" t="str">
        <f>IF(B443="Teaching (Lec)", 'M-Setup'!$C$9,
IF(B443="Teaching (Lab)", 'M-Setup'!$G$9,
IF(B443="Social-Common", 'M-Setup'!$K$9,
IF(B443="Library-Study", 'M-Setup'!$O$9,
IF(B443="External", 'M-Setup'!$S$9,
IF(B443="WC Facility",'M-Setup'!$W$9," "))))))</f>
        <v xml:space="preserve"> </v>
      </c>
      <c r="D451" s="44" t="str">
        <f>IF(B443="Teaching (Lec)", 'M-Setup'!$D$9,
IF(B443="Teaching (Lab)", 'M-Setup'!$H$9,
IF(B443="Social-Common", 'M-Setup'!$L$9,
IF(B443="Library-Study", 'M-Setup'!$P$9,
IF(B443="External", 'M-Setup'!$T$9,
IF(B443="WC Facility",'M-Setup'!$X$9," "))))))</f>
        <v xml:space="preserve"> </v>
      </c>
      <c r="E451" s="46"/>
      <c r="F451" s="59"/>
      <c r="G451" s="89"/>
      <c r="H451" s="77"/>
      <c r="I451" s="49"/>
    </row>
    <row r="452" spans="1:9" ht="25.8" hidden="1" outlineLevel="1" x14ac:dyDescent="0.3">
      <c r="A452" s="118"/>
      <c r="B452" s="48" t="str">
        <f>IF(B443="Teaching (Lec)",'M-Setup'!$B$10,
IF(B443="Teaching (Lab)",'M-Setup'!$F$10,
IF(B443="Social-Common",'M-Setup'!$J$10,
IF(B443="Library-Study",'M-Setup'!$N$10,
IF(B443="External",'M-Setup'!$R$10,
IF(B443="WC Facility",'M-Setup'!$V$10," "))))))</f>
        <v xml:space="preserve"> </v>
      </c>
      <c r="C452" s="45" t="str">
        <f>IF(B443="Teaching (Lec)", 'M-Setup'!$C$10,
IF(B443="Teaching (Lab)", 'M-Setup'!$G$10,
IF(B443="Social-Common", 'M-Setup'!$K$10,
IF(B443="Library-Study", 'M-Setup'!$O$10,
IF(B443="External", 'M-Setup'!$S$10,
IF(B443="WC Facility",'M-Setup'!$W$10," "))))))</f>
        <v xml:space="preserve"> </v>
      </c>
      <c r="D452" s="44" t="str">
        <f>IF(B443="Teaching (Lec)", 'M-Setup'!$D$10,
IF(B443="Teaching (Lab)", 'M-Setup'!$H$10,
IF(B443="Social-Common", 'M-Setup'!$L$10,
IF(B443="Library-Study", 'M-Setup'!$P$10,
IF(B443="External", 'M-Setup'!$T$10,
IF(B443="WC Facility",'M-Setup'!$X$10," "))))))</f>
        <v xml:space="preserve"> </v>
      </c>
      <c r="E452" s="46"/>
      <c r="F452" s="59"/>
      <c r="G452" s="89"/>
      <c r="H452" s="77"/>
      <c r="I452" s="49"/>
    </row>
    <row r="453" spans="1:9" ht="25.8" hidden="1" outlineLevel="1" x14ac:dyDescent="0.3">
      <c r="A453" s="118"/>
      <c r="B453" s="48" t="str">
        <f>IF(B443="Teaching (Lec)",'M-Setup'!$B$11,
IF(B443="Teaching (Lab)",'M-Setup'!$F$11,
IF(B443="Social-Common",'M-Setup'!$J$11,
IF(B443="Library-Study",'M-Setup'!$N$11,
IF(B443="External",'M-Setup'!$R$11,
IF(B443="WC Facility",'M-Setup'!$V$11," "))))))</f>
        <v xml:space="preserve"> </v>
      </c>
      <c r="C453" s="45" t="str">
        <f>IF(B443="Teaching (Lec)", 'M-Setup'!$C$11,
IF(B443="Teaching (Lab)", 'M-Setup'!$G$11,
IF(B443="Social-Common", 'M-Setup'!$K$11,
IF(B443="Library-Study", 'M-Setup'!$O$11,
IF(B443="External", 'M-Setup'!$S$11,
IF(B443="WC Facility",'M-Setup'!$W$11," "))))))</f>
        <v xml:space="preserve"> </v>
      </c>
      <c r="D453" s="44" t="str">
        <f>IF(B443="Teaching (Lec)", 'M-Setup'!$D$11,
IF(B443="Teaching (Lab)", 'M-Setup'!$H$11,
IF(B443="Social-Common", 'M-Setup'!$L$11,
IF(B443="Library-Study", 'M-Setup'!$P$11,
IF(B443="External", 'M-Setup'!$T$11,
IF(B443="WC Facility",'M-Setup'!$X$11," "))))))</f>
        <v xml:space="preserve"> </v>
      </c>
      <c r="E453" s="46"/>
      <c r="F453" s="59"/>
      <c r="G453" s="89"/>
      <c r="H453" s="77"/>
      <c r="I453" s="49"/>
    </row>
    <row r="454" spans="1:9" ht="25.8" hidden="1" outlineLevel="1" x14ac:dyDescent="0.3">
      <c r="A454" s="118"/>
      <c r="B454" s="48" t="str">
        <f>IF(B443="Teaching (Lec)",'M-Setup'!$B$12,
IF(B443="Teaching (Lab)",'M-Setup'!$F$12,
IF(B443="Social-Common",'M-Setup'!$J$12,
IF(B443="Library-Study",'M-Setup'!$N$12,
IF(B443="External",'M-Setup'!$R$12,
IF(B443="WC Facility",'M-Setup'!$V$12," "))))))</f>
        <v xml:space="preserve"> </v>
      </c>
      <c r="C454" s="45" t="str">
        <f>IF(B443="Teaching (Lec)", 'M-Setup'!$C$12,
IF(B443="Teaching (Lab)", 'M-Setup'!$G$12,
IF(B443="Social-Common", 'M-Setup'!$K$12,
IF(B443="Library-Study", 'M-Setup'!$O$12,
IF(B443="External", 'M-Setup'!$S$12,
IF(B443="WC Facility",'M-Setup'!$W$12," "))))))</f>
        <v xml:space="preserve"> </v>
      </c>
      <c r="D454" s="44" t="str">
        <f>IF(B443="Teaching (Lec)", 'M-Setup'!$D$12,
IF(B443="Teaching (Lab)", 'M-Setup'!$H$12,
IF(B443="Social-Common", 'M-Setup'!$L$12,
IF(B443="Library-Study", 'M-Setup'!$P$12,
IF(B443="External", 'M-Setup'!$T$12,
IF(B443="WC Facility",'M-Setup'!$X$12," "))))))</f>
        <v xml:space="preserve"> </v>
      </c>
      <c r="E454" s="46"/>
      <c r="F454" s="59"/>
      <c r="G454" s="89"/>
      <c r="H454" s="77"/>
      <c r="I454" s="49"/>
    </row>
    <row r="455" spans="1:9" ht="25.8" hidden="1" outlineLevel="1" x14ac:dyDescent="0.3">
      <c r="A455" s="118"/>
      <c r="B455" s="48" t="str">
        <f>IF(B443="Teaching (Lec)",'M-Setup'!$B$13,
IF(B443="Teaching (Lab)",'M-Setup'!$F$13,
IF(B443="Social-Common",'M-Setup'!$J$13,
IF(B443="Library-Study",'M-Setup'!$N$13,
IF(B443="External",'M-Setup'!$R$13,
IF(B443="WC Facility",'M-Setup'!$V$13," "))))))</f>
        <v xml:space="preserve"> </v>
      </c>
      <c r="C455" s="45" t="str">
        <f>IF(B443="Teaching (Lec)", 'M-Setup'!$C$13,
IF(B443="Teaching (Lab)", 'M-Setup'!$G$13,
IF(B443="Social-Common", 'M-Setup'!$K$13,
IF(B443="Library-Study", 'M-Setup'!$O$13,
IF(B443="External", 'M-Setup'!$S$13,
IF(B443="WC Facility",'M-Setup'!$W$13," "))))))</f>
        <v xml:space="preserve"> </v>
      </c>
      <c r="D455" s="44" t="str">
        <f>IF(B443="Teaching (Lec)", 'M-Setup'!$D$13,
IF(B443="Teaching (Lab)", 'M-Setup'!$H$13,
IF(B443="Social-Common", 'M-Setup'!$L$13,
IF(B443="Library-Study", 'M-Setup'!$P$13,
IF(B443="External", 'M-Setup'!$T$13,
IF(B443="WC Facility",'M-Setup'!$X$13," "))))))</f>
        <v xml:space="preserve"> </v>
      </c>
      <c r="E455" s="46"/>
      <c r="F455" s="59"/>
      <c r="G455" s="89"/>
      <c r="H455" s="77"/>
      <c r="I455" s="49"/>
    </row>
    <row r="456" spans="1:9" ht="25.8" hidden="1" outlineLevel="1" x14ac:dyDescent="0.3">
      <c r="A456" s="118"/>
      <c r="B456" s="48" t="str">
        <f>IF(B443="Teaching (Lec)",'M-Setup'!$B$14,
IF(B443="Teaching (Lab)",'M-Setup'!$F$14,
IF(B443="Social-Common",'M-Setup'!$J$14,
IF(B443="Library-Study",'M-Setup'!$N$14,
IF(B443="External",'M-Setup'!$R$14,
IF(B443="WC Facility",'M-Setup'!$V$14," "))))))</f>
        <v xml:space="preserve"> </v>
      </c>
      <c r="C456" s="45" t="str">
        <f>IF(B443="Teaching (Lec)", 'M-Setup'!$C$14,
IF(B443="Teaching (Lab)", 'M-Setup'!$G$14,
IF(B443="Social-Common", 'M-Setup'!$K$14,
IF(B443="Library-Study", 'M-Setup'!$O$14,
IF(B443="External", 'M-Setup'!$S$14,
IF(B443="WC Facility",'M-Setup'!$W$14," "))))))</f>
        <v xml:space="preserve"> </v>
      </c>
      <c r="D456" s="44" t="str">
        <f>IF(B443="Teaching (Lec)", 'M-Setup'!$D$14,
IF(B443="Teaching (Lab)", 'M-Setup'!$H$14,
IF(B443="Social-Common", 'M-Setup'!$L$14,
IF(B443="Library-Study", 'M-Setup'!$P$14,
IF(B443="External", 'M-Setup'!$T$14,
IF(B443="WC Facility",'M-Setup'!$X$14," "))))))</f>
        <v xml:space="preserve"> </v>
      </c>
      <c r="E456" s="46"/>
      <c r="F456" s="59"/>
      <c r="G456" s="89"/>
      <c r="H456" s="77"/>
      <c r="I456" s="49"/>
    </row>
    <row r="457" spans="1:9" ht="25.8" hidden="1" outlineLevel="1" x14ac:dyDescent="0.3">
      <c r="A457" s="118"/>
      <c r="B457" s="48" t="str">
        <f>IF(B443="Teaching (Lec)",'M-Setup'!$B$15,
IF(B443="Teaching (Lab)",'M-Setup'!$F$15,
IF(B443="Social-Common",'M-Setup'!$J$15,
IF(B443="Library-Study",'M-Setup'!$N$15,
IF(B443="External",'M-Setup'!$R$15,
IF(B443="WC Facility",'M-Setup'!$V$15," "))))))</f>
        <v xml:space="preserve"> </v>
      </c>
      <c r="C457" s="45" t="str">
        <f>IF(B443="Teaching (Lec)", 'M-Setup'!$C$15,
IF(B443="Teaching (Lab)", 'M-Setup'!$G$15,
IF(B443="Social-Common", 'M-Setup'!$K$15,
IF(B443="Library-Study", 'M-Setup'!$O$15,
IF(B443="External", 'M-Setup'!$S$15,
IF(B443="WC Facility",'M-Setup'!$W$15," "))))))</f>
        <v xml:space="preserve"> </v>
      </c>
      <c r="D457" s="44" t="str">
        <f>IF(B443="Teaching (Lec)", 'M-Setup'!$D$15,
IF(B443="Teaching (Lab)", 'M-Setup'!$H$15,
IF(B443="Social-Common", 'M-Setup'!$L$15,
IF(B443="Library-Study", 'M-Setup'!$P$15,
IF(B443="External", 'M-Setup'!$T$15,
IF(B443="WC Facility",'M-Setup'!$X$15," "))))))</f>
        <v xml:space="preserve"> </v>
      </c>
      <c r="E457" s="46"/>
      <c r="F457" s="59"/>
      <c r="G457" s="89"/>
      <c r="H457" s="77"/>
      <c r="I457" s="49"/>
    </row>
    <row r="458" spans="1:9" ht="25.8" hidden="1" outlineLevel="1" x14ac:dyDescent="0.3">
      <c r="A458" s="118"/>
      <c r="B458" s="48" t="str">
        <f>IF(B443="Teaching (Lec)",'M-Setup'!$B$16,
IF(B443="Teaching (Lab)",'M-Setup'!$F$16,
IF(B443="Social-Common",'M-Setup'!$J$16,
IF(B443="Library-Study",'M-Setup'!$N$16,
IF(B443="External",'M-Setup'!$R$16,
IF(B443="WC Facility",'M-Setup'!$V$16," "))))))</f>
        <v xml:space="preserve"> </v>
      </c>
      <c r="C458" s="45" t="str">
        <f>IF(B443="Teaching (Lec)", 'M-Setup'!$C$16,
IF(B443="Teaching (Lab)", 'M-Setup'!$G$16,
IF(B443="Social-Common", 'M-Setup'!$K$16,
IF(B443="Library-Study", 'M-Setup'!$O$16,
IF(B443="External", 'M-Setup'!$S$16,
IF(B443="WC Facility",'M-Setup'!$W$16," "))))))</f>
        <v xml:space="preserve"> </v>
      </c>
      <c r="D458" s="44" t="str">
        <f>IF(B443="Teaching (Lec)", 'M-Setup'!$D$16,
IF(B443="Teaching (Lab)", 'M-Setup'!$H$16,
IF(B443="Social-Common", 'M-Setup'!$L$16,
IF(B443="Library-Study", 'M-Setup'!$P$16,
IF(B443="External", 'M-Setup'!$T$16,
IF(B443="WC Facility",'M-Setup'!$X$16," "))))))</f>
        <v xml:space="preserve"> </v>
      </c>
      <c r="E458" s="46"/>
      <c r="F458" s="60"/>
      <c r="G458" s="89"/>
      <c r="H458" s="77"/>
      <c r="I458" s="49"/>
    </row>
    <row r="459" spans="1:9" ht="25.8" hidden="1" outlineLevel="1" x14ac:dyDescent="0.3">
      <c r="A459" s="118"/>
      <c r="B459" s="48" t="str">
        <f>IF(B443="Teaching (Lec)",'M-Setup'!$B$17,
IF(B443="Teaching (Lab)",'M-Setup'!$F$17,
IF(B443="Social-Common",'M-Setup'!$J$17,
IF(B443="Library-Study",'M-Setup'!$N$17,
IF(B443="External",'M-Setup'!$R$17,
IF(B443="WC Facility",'M-Setup'!$V$17," "))))))</f>
        <v xml:space="preserve"> </v>
      </c>
      <c r="C459" s="45" t="str">
        <f>IF(B443="Teaching (Lec)", 'M-Setup'!$C$17,
IF(B443="Teaching (Lab)", 'M-Setup'!$G$17,
IF(B443="Social-Common", 'M-Setup'!$K$17,
IF(B443="Library-Study", 'M-Setup'!$O$17,
IF(B443="External", 'M-Setup'!$S$17,
IF(B443="WC Facility",'M-Setup'!$W$17," "))))))</f>
        <v xml:space="preserve"> </v>
      </c>
      <c r="D459" s="44" t="str">
        <f>IF(B443="Teaching (Lec)", 'M-Setup'!$D$17,
IF(B443="Teaching (Lab)", 'M-Setup'!$H$17,
IF(B443="Social-Common", 'M-Setup'!$L$17,
IF(B443="Library-Study", 'M-Setup'!$P$17,
IF(B443="External", 'M-Setup'!$T$17,
IF(B443="WC Facility",'M-Setup'!$X$17," "))))))</f>
        <v xml:space="preserve"> </v>
      </c>
      <c r="E459" s="46"/>
      <c r="F459" s="60"/>
      <c r="G459" s="89"/>
      <c r="H459" s="77"/>
      <c r="I459" s="49"/>
    </row>
    <row r="460" spans="1:9" ht="25.8" hidden="1" outlineLevel="1" x14ac:dyDescent="0.3">
      <c r="A460" s="118"/>
      <c r="B460" s="48" t="str">
        <f>IF(B443="Teaching (Lec)",'M-Setup'!$B$18,
IF(B443="Teaching (Lab)",'M-Setup'!$F$18,
IF(B443="Social-Common",'M-Setup'!$J$18,
IF(B443="Library-Study",'M-Setup'!$N$18,
IF(B443="External",'M-Setup'!$R$18,
IF(B443="WC Facility",'M-Setup'!$V$18," "))))))</f>
        <v xml:space="preserve"> </v>
      </c>
      <c r="C460" s="45" t="str">
        <f>IF(B443="Teaching (Lec)", 'M-Setup'!$C$18,
IF(B443="Teaching (Lab)", 'M-Setup'!$G$18,
IF(B443="Social-Common", 'M-Setup'!$K$18,
IF(B443="Library-Study", 'M-Setup'!$O$18,
IF(B443="External", 'M-Setup'!$S$18,
IF(B443="WC Facility",'M-Setup'!$W$18," "))))))</f>
        <v xml:space="preserve"> </v>
      </c>
      <c r="D460" s="44" t="str">
        <f>IF(B443="Teaching (Lec)", 'M-Setup'!$D$18,
IF(B443="Teaching (Lab)", 'M-Setup'!$H$18,
IF(B443="Social-Common", 'M-Setup'!$L$18,
IF(B443="Library-Study", 'M-Setup'!$P$18,
IF(B443="External", 'M-Setup'!$T$18,
IF(B443="WC Facility",'M-Setup'!$X$18," "))))))</f>
        <v xml:space="preserve"> </v>
      </c>
      <c r="E460" s="46"/>
      <c r="F460" s="60"/>
      <c r="G460" s="89"/>
      <c r="H460" s="77"/>
      <c r="I460" s="49"/>
    </row>
    <row r="461" spans="1:9" ht="25.8" hidden="1" outlineLevel="1" x14ac:dyDescent="0.3">
      <c r="A461" s="118"/>
      <c r="B461" s="48" t="str">
        <f>IF(B443="Teaching (Lec)",'M-Setup'!$B$19,
IF(B443="Teaching (Lab)",'M-Setup'!$F$19,
IF(B443="Social-Common",'M-Setup'!$J$19,
IF(B443="Library-Study",'M-Setup'!$N$19,
IF(B443="External",'M-Setup'!$R$19,
IF(B443="WC Facility",'M-Setup'!$V$19," "))))))</f>
        <v xml:space="preserve"> </v>
      </c>
      <c r="C461" s="45" t="str">
        <f>IF(B443="Teaching (Lec)", 'M-Setup'!$C$19,
IF(B443="Teaching (Lab)", 'M-Setup'!$G$19,
IF(B443="Social-Common", 'M-Setup'!$K$19,
IF(B443="Library-Study", 'M-Setup'!$O$19,
IF(B443="External", 'M-Setup'!$S$19,
IF(B443="WC Facility",'M-Setup'!$W$19," "))))))</f>
        <v xml:space="preserve"> </v>
      </c>
      <c r="D461" s="44" t="str">
        <f>IF(B443="Teaching (Lec)", 'M-Setup'!$D$19,
IF(B443="Teaching (Lab)", 'M-Setup'!$H$19,
IF(B443="Social-Common", 'M-Setup'!$L$19,
IF(B443="Library-Study", 'M-Setup'!$P$19,
IF(B443="External", 'M-Setup'!$T$19,
IF(B443="WC Facility",'M-Setup'!$X$19," "))))))</f>
        <v xml:space="preserve"> </v>
      </c>
      <c r="E461" s="46"/>
      <c r="F461" s="60"/>
      <c r="G461" s="89"/>
      <c r="H461" s="77"/>
      <c r="I461" s="49"/>
    </row>
    <row r="462" spans="1:9" ht="26.4" hidden="1" outlineLevel="1" thickBot="1" x14ac:dyDescent="0.35">
      <c r="A462" s="118"/>
      <c r="B462" s="50" t="str">
        <f>IF(B443="Teaching (Lec)",'M-Setup'!$B$20,
IF(B443="Teaching (Lab)",'M-Setup'!$F$20,
IF(B443="Social-Common",'M-Setup'!$J$20,
IF(B443="Library-Study",'M-Setup'!$N$20,
IF(B443="External",'M-Setup'!$R$20,
IF(B443="WC Facility",'M-Setup'!$V$20," "))))))</f>
        <v xml:space="preserve"> </v>
      </c>
      <c r="C462" s="51" t="str">
        <f>IF(B443="Teaching (Lec)", 'M-Setup'!$C$20,
IF(B443="Teaching (Lab)", 'M-Setup'!$G$20,
IF(B443="Social-Common", 'M-Setup'!$K$20,
IF(B443="Library-Study", 'M-Setup'!$O$20,
IF(B443="External", 'M-Setup'!$S$20,
IF(B443="WC Facility",'M-Setup'!$W$20," "))))))</f>
        <v xml:space="preserve"> </v>
      </c>
      <c r="D462" s="52" t="str">
        <f>IF(B443="Teaching (Lec)", 'M-Setup'!$D$20,
IF(B443="Teaching (Lab)", 'M-Setup'!$H$20,
IF(B443="Social-Common", 'M-Setup'!$L$20,
IF(B443="Library-Study", 'M-Setup'!$P$20,
IF(B443="External", 'M-Setup'!$T$20,
IF(B443="WC Facility",'M-Setup'!$X$20," "))))))</f>
        <v xml:space="preserve"> </v>
      </c>
      <c r="E462" s="53"/>
      <c r="F462" s="86"/>
      <c r="G462" s="90"/>
      <c r="H462" s="88"/>
      <c r="I462" s="54"/>
    </row>
    <row r="463" spans="1:9" ht="15" collapsed="1" thickBot="1" x14ac:dyDescent="0.35">
      <c r="A463" s="114">
        <v>24</v>
      </c>
      <c r="B463" s="57"/>
      <c r="C463" s="103"/>
      <c r="D463" s="61" t="str">
        <f>IF(B463="Teaching (Lec)", COUNTA(F467:F480)/14,
IF(B463="Teaching (Lab)", COUNTA(F467:F480)/14,
IF(B463="Social-Common", COUNTA(F467:F475)/9,
IF(B463="Library-Study", COUNTA(F467:F477)/11,
IF(B463="External", COUNTA(F467:F471)/5,
IF(B463="WC Facility", COUNTA(F467:F471)/10, " "))))))</f>
        <v xml:space="preserve"> </v>
      </c>
      <c r="H463" s="91">
        <f t="shared" ref="H463" si="8">COUNTA(I466:I482)</f>
        <v>0</v>
      </c>
    </row>
    <row r="464" spans="1:9" ht="15" hidden="1" outlineLevel="1" thickBot="1" x14ac:dyDescent="0.35">
      <c r="A464" s="118"/>
      <c r="B464" s="92" t="s">
        <v>52</v>
      </c>
      <c r="C464" s="101"/>
      <c r="D464" s="104"/>
      <c r="E464" s="1"/>
      <c r="F464" s="1"/>
      <c r="G464" s="1"/>
      <c r="H464" s="93"/>
    </row>
    <row r="465" spans="1:9" ht="28.8" hidden="1" outlineLevel="1" x14ac:dyDescent="0.3">
      <c r="A465" s="118"/>
      <c r="B465" s="32" t="s">
        <v>53</v>
      </c>
      <c r="C465" s="33" t="s">
        <v>54</v>
      </c>
      <c r="D465" s="102" t="s">
        <v>55</v>
      </c>
      <c r="E465" s="185" t="s">
        <v>131</v>
      </c>
      <c r="F465" s="185"/>
      <c r="G465" s="47" t="s">
        <v>57</v>
      </c>
      <c r="H465" s="87" t="s">
        <v>58</v>
      </c>
      <c r="I465" s="47" t="s">
        <v>59</v>
      </c>
    </row>
    <row r="466" spans="1:9" ht="25.8" hidden="1" outlineLevel="1" x14ac:dyDescent="0.3">
      <c r="A466" s="118"/>
      <c r="B466" s="48" t="str">
        <f>IF(B463="Teaching (Lec)",'M-Setup'!$B$4,
IF(B463="Teaching (Lab)",'M-Setup'!$F$4,
IF(B463="Social-Common",'M-Setup'!$J$4,
IF(B463="Library-Study",'M-Setup'!$N$4,
IF(B463="External",'M-Setup'!$R$4,
IF(B463="WC Facility",'M-Setup'!$V$4," "))))))</f>
        <v xml:space="preserve"> </v>
      </c>
      <c r="C466" s="45" t="str">
        <f>IF(B463="Teaching (Lec)", 'M-Setup'!$C$4,
IF(B463="Teaching (Lab)", 'M-Setup'!$G$4,
IF(B463="Social-Common", 'M-Setup'!$K$4,
IF(B463="Library-Study", 'M-Setup'!$O$4,
IF(B463="External", 'M-Setup'!$S$4,
IF(B463="WC Facility",'M-Setup'!$W$4," "))))))</f>
        <v xml:space="preserve"> </v>
      </c>
      <c r="D466" s="44" t="str">
        <f>IF(B463="Teaching (Lec)", 'M-Setup'!$D$4,
IF(B463="Teaching (Lab)", 'M-Setup'!$H$4,
IF(B463="Social-Common", 'M-Setup'!$L$4,
IF(B463="Library-Study", 'M-Setup'!$P$4,
IF(B463="External", 'M-Setup'!$T$4,
IF(B463="WC Facility", 'M-Setup'!$X$4, " "))))))</f>
        <v xml:space="preserve"> </v>
      </c>
      <c r="E466" s="46"/>
      <c r="F466" s="59"/>
      <c r="G466" s="89"/>
      <c r="H466" s="77"/>
      <c r="I466" s="49"/>
    </row>
    <row r="467" spans="1:9" ht="25.8" hidden="1" outlineLevel="1" x14ac:dyDescent="0.3">
      <c r="A467" s="118"/>
      <c r="B467" s="48" t="str">
        <f>IF(B463="Teaching (Lec)",'M-Setup'!$B$5,
IF(B463="Teaching (Lab)",'M-Setup'!$F$5,
IF(B463="Social-Common",'M-Setup'!$J$5,
IF(B463="Library-Study",'M-Setup'!$N$5,
IF(B463="External",'M-Setup'!$R$5,
IF(B463="WC Facility",'M-Setup'!$V$5," "))))))</f>
        <v xml:space="preserve"> </v>
      </c>
      <c r="C467" s="45" t="str">
        <f>IF(B463="Teaching (Lec)", 'M-Setup'!$C$5,
IF(B463="Teaching (Lab)", 'M-Setup'!$G$5,
IF(B463="Social-Common", 'M-Setup'!$K$5,
IF(B463="Library-Study", 'M-Setup'!$O$5,
IF(B463="External", 'M-Setup'!$S$5,
IF(B463="WC Facility",'M-Setup'!$W$5," "))))))</f>
        <v xml:space="preserve"> </v>
      </c>
      <c r="D467" s="44" t="str">
        <f>IF(B463="Teaching (Lec)", 'M-Setup'!$D$5,
IF(B463="Teaching (Lab)", 'M-Setup'!$H$5,
IF(B463="Social-Common", 'M-Setup'!$L$5,
IF(B463="Library-Study", 'M-Setup'!$P$5,
IF(B463="External", 'M-Setup'!$T$5,
IF(B463="WC Facility",'M-Setup'!$X$5," "))))))</f>
        <v xml:space="preserve"> </v>
      </c>
      <c r="E467" s="46"/>
      <c r="F467" s="59"/>
      <c r="G467" s="89"/>
      <c r="H467" s="77"/>
      <c r="I467" s="49"/>
    </row>
    <row r="468" spans="1:9" ht="25.8" hidden="1" outlineLevel="1" x14ac:dyDescent="0.3">
      <c r="A468" s="118"/>
      <c r="B468" s="48" t="str">
        <f>IF(B463="Teaching (Lec)",'M-Setup'!$B$6,
IF(B463="Teaching (Lab)",'M-Setup'!$F$6,
IF(B463="Social-Common",'M-Setup'!$J$6,
IF(B463="Library-Study",'M-Setup'!$N$6,
IF(B463="External",'M-Setup'!$R$6,
IF(B463="WC Facility",'M-Setup'!$V$6," "))))))</f>
        <v xml:space="preserve"> </v>
      </c>
      <c r="C468" s="45" t="str">
        <f>IF(B463="Teaching (Lec)", 'M-Setup'!$C$6,
IF(B463="Teaching (Lab)", 'M-Setup'!$G$6,
IF(B463="Social-Common", 'M-Setup'!$K$6,
IF(B463="Library-Study", 'M-Setup'!$O$6,
IF(B463="External", 'M-Setup'!$S$6,
IF(B463="WC Facility",'M-Setup'!$W$6," "))))))</f>
        <v xml:space="preserve"> </v>
      </c>
      <c r="D468" s="44" t="str">
        <f>IF(B463="Teaching (Lec)", 'M-Setup'!$D$6,
IF(B463="Teaching (Lab)", 'M-Setup'!$H$6,
IF(B463="Social-Common", 'M-Setup'!$L$6,
IF(B463="Library-Study", 'M-Setup'!$P$6,
IF(B463="External", 'M-Setup'!$T$6,
IF(B463="WC Facility",'M-Setup'!$X$6," "))))))</f>
        <v xml:space="preserve"> </v>
      </c>
      <c r="E468" s="46"/>
      <c r="F468" s="59"/>
      <c r="G468" s="89"/>
      <c r="H468" s="77"/>
      <c r="I468" s="49"/>
    </row>
    <row r="469" spans="1:9" ht="25.8" hidden="1" outlineLevel="1" x14ac:dyDescent="0.3">
      <c r="A469" s="118"/>
      <c r="B469" s="48" t="str">
        <f>IF(B463="Teaching (Lec)",'M-Setup'!$B$7,
IF(B463="Teaching (Lab)",'M-Setup'!$F$7,
IF(B463="Social-Common",'M-Setup'!$J$7,
IF(B463="Library-Study",'M-Setup'!$N$7,
IF(B463="External",'M-Setup'!$R$7,
IF(B463="WC Facility",'M-Setup'!$V$7," "))))))</f>
        <v xml:space="preserve"> </v>
      </c>
      <c r="C469" s="45" t="str">
        <f>IF(B463="Teaching (Lec)", 'M-Setup'!$C$7,
IF(B463="Teaching (Lab)", 'M-Setup'!$G$7,
IF(B463="Social-Common", 'M-Setup'!$K$7,
IF(B463="Library-Study", 'M-Setup'!$O$7,
IF(B463="External", 'M-Setup'!$S$7,
IF(B463="WC Facility",'M-Setup'!$W$7," "))))))</f>
        <v xml:space="preserve"> </v>
      </c>
      <c r="D469" s="44" t="str">
        <f>IF(B463="Teaching (Lec)", 'M-Setup'!$D$7,
IF(B463="Teaching (Lab)", 'M-Setup'!$H$7,
IF(B463="Social-Common", 'M-Setup'!$L$7,
IF(B463="Library-Study", 'M-Setup'!$P$7,
IF(B463="External", 'M-Setup'!$T$7,
IF(B463="WC Facility",'M-Setup'!$X$7," "))))))</f>
        <v xml:space="preserve"> </v>
      </c>
      <c r="E469" s="46"/>
      <c r="F469" s="59"/>
      <c r="G469" s="89"/>
      <c r="H469" s="77"/>
      <c r="I469" s="49"/>
    </row>
    <row r="470" spans="1:9" ht="25.8" hidden="1" outlineLevel="1" x14ac:dyDescent="0.3">
      <c r="A470" s="118"/>
      <c r="B470" s="48" t="str">
        <f>IF(B463="Teaching (Lec)",'M-Setup'!$B$8,
IF(B463="Teaching (Lab)",'M-Setup'!$F$8,
IF(B463="Social-Common",'M-Setup'!$J$8,
IF(B463="Library-Study",'M-Setup'!$N$8,
IF(B463="External",'M-Setup'!$R$8,
IF(B463="WC Facility",'M-Setup'!$V$8," "))))))</f>
        <v xml:space="preserve"> </v>
      </c>
      <c r="C470" s="45" t="str">
        <f>IF(B463="Teaching (Lec)", 'M-Setup'!$C$8,
IF(B463="Teaching (Lab)", 'M-Setup'!$G$8,
IF(B463="Social-Common", 'M-Setup'!$K$8,
IF(B463="Library-Study", 'M-Setup'!$O$8,
IF(B463="External", 'M-Setup'!$S$8,
IF(B463="WC Facility",'M-Setup'!$W$8," "))))))</f>
        <v xml:space="preserve"> </v>
      </c>
      <c r="D470" s="44" t="str">
        <f>IF(B463="Teaching (Lec)", 'M-Setup'!$D$8,
IF(B463="Teaching (Lab)", 'M-Setup'!$H$8,
IF(B463="Social-Common", 'M-Setup'!$L$8,
IF(B463="Library-Study", 'M-Setup'!$P$8,
IF(B463="External", 'M-Setup'!$T$8,
IF(B463="WC Facility",'M-Setup'!$X$8," "))))))</f>
        <v xml:space="preserve"> </v>
      </c>
      <c r="E470" s="46"/>
      <c r="F470" s="59"/>
      <c r="G470" s="89"/>
      <c r="H470" s="77"/>
      <c r="I470" s="49"/>
    </row>
    <row r="471" spans="1:9" ht="25.8" hidden="1" outlineLevel="1" x14ac:dyDescent="0.3">
      <c r="A471" s="118"/>
      <c r="B471" s="48" t="str">
        <f>IF(B463="Teaching (Lec)",'M-Setup'!$B$9,
IF(B463="Teaching (Lab)",'M-Setup'!$F$9,
IF(B463="Social-Common",'M-Setup'!$J$9,
IF(B463="Library-Study",'M-Setup'!$N$9,
IF(B463="External",'M-Setup'!$R$9,
IF(B463="WC Facility",'M-Setup'!$V$9," "))))))</f>
        <v xml:space="preserve"> </v>
      </c>
      <c r="C471" s="45" t="str">
        <f>IF(B463="Teaching (Lec)", 'M-Setup'!$C$9,
IF(B463="Teaching (Lab)", 'M-Setup'!$G$9,
IF(B463="Social-Common", 'M-Setup'!$K$9,
IF(B463="Library-Study", 'M-Setup'!$O$9,
IF(B463="External", 'M-Setup'!$S$9,
IF(B463="WC Facility",'M-Setup'!$W$9," "))))))</f>
        <v xml:space="preserve"> </v>
      </c>
      <c r="D471" s="44" t="str">
        <f>IF(B463="Teaching (Lec)", 'M-Setup'!$D$9,
IF(B463="Teaching (Lab)", 'M-Setup'!$H$9,
IF(B463="Social-Common", 'M-Setup'!$L$9,
IF(B463="Library-Study", 'M-Setup'!$P$9,
IF(B463="External", 'M-Setup'!$T$9,
IF(B463="WC Facility",'M-Setup'!$X$9," "))))))</f>
        <v xml:space="preserve"> </v>
      </c>
      <c r="E471" s="46"/>
      <c r="F471" s="59"/>
      <c r="G471" s="89"/>
      <c r="H471" s="77"/>
      <c r="I471" s="49"/>
    </row>
    <row r="472" spans="1:9" ht="25.8" hidden="1" outlineLevel="1" x14ac:dyDescent="0.3">
      <c r="A472" s="118"/>
      <c r="B472" s="48" t="str">
        <f>IF(B463="Teaching (Lec)",'M-Setup'!$B$10,
IF(B463="Teaching (Lab)",'M-Setup'!$F$10,
IF(B463="Social-Common",'M-Setup'!$J$10,
IF(B463="Library-Study",'M-Setup'!$N$10,
IF(B463="External",'M-Setup'!$R$10,
IF(B463="WC Facility",'M-Setup'!$V$10," "))))))</f>
        <v xml:space="preserve"> </v>
      </c>
      <c r="C472" s="45" t="str">
        <f>IF(B463="Teaching (Lec)", 'M-Setup'!$C$10,
IF(B463="Teaching (Lab)", 'M-Setup'!$G$10,
IF(B463="Social-Common", 'M-Setup'!$K$10,
IF(B463="Library-Study", 'M-Setup'!$O$10,
IF(B463="External", 'M-Setup'!$S$10,
IF(B463="WC Facility",'M-Setup'!$W$10," "))))))</f>
        <v xml:space="preserve"> </v>
      </c>
      <c r="D472" s="44" t="str">
        <f>IF(B463="Teaching (Lec)", 'M-Setup'!$D$10,
IF(B463="Teaching (Lab)", 'M-Setup'!$H$10,
IF(B463="Social-Common", 'M-Setup'!$L$10,
IF(B463="Library-Study", 'M-Setup'!$P$10,
IF(B463="External", 'M-Setup'!$T$10,
IF(B463="WC Facility",'M-Setup'!$X$10," "))))))</f>
        <v xml:space="preserve"> </v>
      </c>
      <c r="E472" s="46"/>
      <c r="F472" s="59"/>
      <c r="G472" s="89"/>
      <c r="H472" s="77"/>
      <c r="I472" s="49"/>
    </row>
    <row r="473" spans="1:9" ht="25.8" hidden="1" outlineLevel="1" x14ac:dyDescent="0.3">
      <c r="A473" s="118"/>
      <c r="B473" s="48" t="str">
        <f>IF(B463="Teaching (Lec)",'M-Setup'!$B$11,
IF(B463="Teaching (Lab)",'M-Setup'!$F$11,
IF(B463="Social-Common",'M-Setup'!$J$11,
IF(B463="Library-Study",'M-Setup'!$N$11,
IF(B463="External",'M-Setup'!$R$11,
IF(B463="WC Facility",'M-Setup'!$V$11," "))))))</f>
        <v xml:space="preserve"> </v>
      </c>
      <c r="C473" s="45" t="str">
        <f>IF(B463="Teaching (Lec)", 'M-Setup'!$C$11,
IF(B463="Teaching (Lab)", 'M-Setup'!$G$11,
IF(B463="Social-Common", 'M-Setup'!$K$11,
IF(B463="Library-Study", 'M-Setup'!$O$11,
IF(B463="External", 'M-Setup'!$S$11,
IF(B463="WC Facility",'M-Setup'!$W$11," "))))))</f>
        <v xml:space="preserve"> </v>
      </c>
      <c r="D473" s="44" t="str">
        <f>IF(B463="Teaching (Lec)", 'M-Setup'!$D$11,
IF(B463="Teaching (Lab)", 'M-Setup'!$H$11,
IF(B463="Social-Common", 'M-Setup'!$L$11,
IF(B463="Library-Study", 'M-Setup'!$P$11,
IF(B463="External", 'M-Setup'!$T$11,
IF(B463="WC Facility",'M-Setup'!$X$11," "))))))</f>
        <v xml:space="preserve"> </v>
      </c>
      <c r="E473" s="46"/>
      <c r="F473" s="59"/>
      <c r="G473" s="89"/>
      <c r="H473" s="77"/>
      <c r="I473" s="49"/>
    </row>
    <row r="474" spans="1:9" ht="25.8" hidden="1" outlineLevel="1" x14ac:dyDescent="0.3">
      <c r="A474" s="118"/>
      <c r="B474" s="48" t="str">
        <f>IF(B463="Teaching (Lec)",'M-Setup'!$B$12,
IF(B463="Teaching (Lab)",'M-Setup'!$F$12,
IF(B463="Social-Common",'M-Setup'!$J$12,
IF(B463="Library-Study",'M-Setup'!$N$12,
IF(B463="External",'M-Setup'!$R$12,
IF(B463="WC Facility",'M-Setup'!$V$12," "))))))</f>
        <v xml:space="preserve"> </v>
      </c>
      <c r="C474" s="45" t="str">
        <f>IF(B463="Teaching (Lec)", 'M-Setup'!$C$12,
IF(B463="Teaching (Lab)", 'M-Setup'!$G$12,
IF(B463="Social-Common", 'M-Setup'!$K$12,
IF(B463="Library-Study", 'M-Setup'!$O$12,
IF(B463="External", 'M-Setup'!$S$12,
IF(B463="WC Facility",'M-Setup'!$W$12," "))))))</f>
        <v xml:space="preserve"> </v>
      </c>
      <c r="D474" s="44" t="str">
        <f>IF(B463="Teaching (Lec)", 'M-Setup'!$D$12,
IF(B463="Teaching (Lab)", 'M-Setup'!$H$12,
IF(B463="Social-Common", 'M-Setup'!$L$12,
IF(B463="Library-Study", 'M-Setup'!$P$12,
IF(B463="External", 'M-Setup'!$T$12,
IF(B463="WC Facility",'M-Setup'!$X$12," "))))))</f>
        <v xml:space="preserve"> </v>
      </c>
      <c r="E474" s="46"/>
      <c r="F474" s="59"/>
      <c r="G474" s="89"/>
      <c r="H474" s="77"/>
      <c r="I474" s="49"/>
    </row>
    <row r="475" spans="1:9" ht="25.8" hidden="1" outlineLevel="1" x14ac:dyDescent="0.3">
      <c r="A475" s="118"/>
      <c r="B475" s="48" t="str">
        <f>IF(B463="Teaching (Lec)",'M-Setup'!$B$13,
IF(B463="Teaching (Lab)",'M-Setup'!$F$13,
IF(B463="Social-Common",'M-Setup'!$J$13,
IF(B463="Library-Study",'M-Setup'!$N$13,
IF(B463="External",'M-Setup'!$R$13,
IF(B463="WC Facility",'M-Setup'!$V$13," "))))))</f>
        <v xml:space="preserve"> </v>
      </c>
      <c r="C475" s="45" t="str">
        <f>IF(B463="Teaching (Lec)", 'M-Setup'!$C$13,
IF(B463="Teaching (Lab)", 'M-Setup'!$G$13,
IF(B463="Social-Common", 'M-Setup'!$K$13,
IF(B463="Library-Study", 'M-Setup'!$O$13,
IF(B463="External", 'M-Setup'!$S$13,
IF(B463="WC Facility",'M-Setup'!$W$13," "))))))</f>
        <v xml:space="preserve"> </v>
      </c>
      <c r="D475" s="44" t="str">
        <f>IF(B463="Teaching (Lec)", 'M-Setup'!$D$13,
IF(B463="Teaching (Lab)", 'M-Setup'!$H$13,
IF(B463="Social-Common", 'M-Setup'!$L$13,
IF(B463="Library-Study", 'M-Setup'!$P$13,
IF(B463="External", 'M-Setup'!$T$13,
IF(B463="WC Facility",'M-Setup'!$X$13," "))))))</f>
        <v xml:space="preserve"> </v>
      </c>
      <c r="E475" s="46"/>
      <c r="F475" s="59"/>
      <c r="G475" s="89"/>
      <c r="H475" s="77"/>
      <c r="I475" s="49"/>
    </row>
    <row r="476" spans="1:9" ht="25.8" hidden="1" outlineLevel="1" x14ac:dyDescent="0.3">
      <c r="A476" s="118"/>
      <c r="B476" s="48" t="str">
        <f>IF(B463="Teaching (Lec)",'M-Setup'!$B$14,
IF(B463="Teaching (Lab)",'M-Setup'!$F$14,
IF(B463="Social-Common",'M-Setup'!$J$14,
IF(B463="Library-Study",'M-Setup'!$N$14,
IF(B463="External",'M-Setup'!$R$14,
IF(B463="WC Facility",'M-Setup'!$V$14," "))))))</f>
        <v xml:space="preserve"> </v>
      </c>
      <c r="C476" s="45" t="str">
        <f>IF(B463="Teaching (Lec)", 'M-Setup'!$C$14,
IF(B463="Teaching (Lab)", 'M-Setup'!$G$14,
IF(B463="Social-Common", 'M-Setup'!$K$14,
IF(B463="Library-Study", 'M-Setup'!$O$14,
IF(B463="External", 'M-Setup'!$S$14,
IF(B463="WC Facility",'M-Setup'!$W$14," "))))))</f>
        <v xml:space="preserve"> </v>
      </c>
      <c r="D476" s="44" t="str">
        <f>IF(B463="Teaching (Lec)", 'M-Setup'!$D$14,
IF(B463="Teaching (Lab)", 'M-Setup'!$H$14,
IF(B463="Social-Common", 'M-Setup'!$L$14,
IF(B463="Library-Study", 'M-Setup'!$P$14,
IF(B463="External", 'M-Setup'!$T$14,
IF(B463="WC Facility",'M-Setup'!$X$14," "))))))</f>
        <v xml:space="preserve"> </v>
      </c>
      <c r="E476" s="46"/>
      <c r="F476" s="59"/>
      <c r="G476" s="89"/>
      <c r="H476" s="77"/>
      <c r="I476" s="49"/>
    </row>
    <row r="477" spans="1:9" ht="25.8" hidden="1" outlineLevel="1" x14ac:dyDescent="0.3">
      <c r="A477" s="118"/>
      <c r="B477" s="48" t="str">
        <f>IF(B463="Teaching (Lec)",'M-Setup'!$B$15,
IF(B463="Teaching (Lab)",'M-Setup'!$F$15,
IF(B463="Social-Common",'M-Setup'!$J$15,
IF(B463="Library-Study",'M-Setup'!$N$15,
IF(B463="External",'M-Setup'!$R$15,
IF(B463="WC Facility",'M-Setup'!$V$15," "))))))</f>
        <v xml:space="preserve"> </v>
      </c>
      <c r="C477" s="45" t="str">
        <f>IF(B463="Teaching (Lec)", 'M-Setup'!$C$15,
IF(B463="Teaching (Lab)", 'M-Setup'!$G$15,
IF(B463="Social-Common", 'M-Setup'!$K$15,
IF(B463="Library-Study", 'M-Setup'!$O$15,
IF(B463="External", 'M-Setup'!$S$15,
IF(B463="WC Facility",'M-Setup'!$W$15," "))))))</f>
        <v xml:space="preserve"> </v>
      </c>
      <c r="D477" s="44" t="str">
        <f>IF(B463="Teaching (Lec)", 'M-Setup'!$D$15,
IF(B463="Teaching (Lab)", 'M-Setup'!$H$15,
IF(B463="Social-Common", 'M-Setup'!$L$15,
IF(B463="Library-Study", 'M-Setup'!$P$15,
IF(B463="External", 'M-Setup'!$T$15,
IF(B463="WC Facility",'M-Setup'!$X$15," "))))))</f>
        <v xml:space="preserve"> </v>
      </c>
      <c r="E477" s="46"/>
      <c r="F477" s="59"/>
      <c r="G477" s="89"/>
      <c r="H477" s="77"/>
      <c r="I477" s="49"/>
    </row>
    <row r="478" spans="1:9" ht="25.8" hidden="1" outlineLevel="1" x14ac:dyDescent="0.3">
      <c r="A478" s="118"/>
      <c r="B478" s="48" t="str">
        <f>IF(B463="Teaching (Lec)",'M-Setup'!$B$16,
IF(B463="Teaching (Lab)",'M-Setup'!$F$16,
IF(B463="Social-Common",'M-Setup'!$J$16,
IF(B463="Library-Study",'M-Setup'!$N$16,
IF(B463="External",'M-Setup'!$R$16,
IF(B463="WC Facility",'M-Setup'!$V$16," "))))))</f>
        <v xml:space="preserve"> </v>
      </c>
      <c r="C478" s="45" t="str">
        <f>IF(B463="Teaching (Lec)", 'M-Setup'!$C$16,
IF(B463="Teaching (Lab)", 'M-Setup'!$G$16,
IF(B463="Social-Common", 'M-Setup'!$K$16,
IF(B463="Library-Study", 'M-Setup'!$O$16,
IF(B463="External", 'M-Setup'!$S$16,
IF(B463="WC Facility",'M-Setup'!$W$16," "))))))</f>
        <v xml:space="preserve"> </v>
      </c>
      <c r="D478" s="44" t="str">
        <f>IF(B463="Teaching (Lec)", 'M-Setup'!$D$16,
IF(B463="Teaching (Lab)", 'M-Setup'!$H$16,
IF(B463="Social-Common", 'M-Setup'!$L$16,
IF(B463="Library-Study", 'M-Setup'!$P$16,
IF(B463="External", 'M-Setup'!$T$16,
IF(B463="WC Facility",'M-Setup'!$X$16," "))))))</f>
        <v xml:space="preserve"> </v>
      </c>
      <c r="E478" s="46"/>
      <c r="F478" s="60"/>
      <c r="G478" s="89"/>
      <c r="H478" s="77"/>
      <c r="I478" s="49"/>
    </row>
    <row r="479" spans="1:9" ht="25.8" hidden="1" outlineLevel="1" x14ac:dyDescent="0.3">
      <c r="A479" s="118"/>
      <c r="B479" s="48" t="str">
        <f>IF(B463="Teaching (Lec)",'M-Setup'!$B$17,
IF(B463="Teaching (Lab)",'M-Setup'!$F$17,
IF(B463="Social-Common",'M-Setup'!$J$17,
IF(B463="Library-Study",'M-Setup'!$N$17,
IF(B463="External",'M-Setup'!$R$17,
IF(B463="WC Facility",'M-Setup'!$V$17," "))))))</f>
        <v xml:space="preserve"> </v>
      </c>
      <c r="C479" s="45" t="str">
        <f>IF(B463="Teaching (Lec)", 'M-Setup'!$C$17,
IF(B463="Teaching (Lab)", 'M-Setup'!$G$17,
IF(B463="Social-Common", 'M-Setup'!$K$17,
IF(B463="Library-Study", 'M-Setup'!$O$17,
IF(B463="External", 'M-Setup'!$S$17,
IF(B463="WC Facility",'M-Setup'!$W$17," "))))))</f>
        <v xml:space="preserve"> </v>
      </c>
      <c r="D479" s="44" t="str">
        <f>IF(B463="Teaching (Lec)", 'M-Setup'!$D$17,
IF(B463="Teaching (Lab)", 'M-Setup'!$H$17,
IF(B463="Social-Common", 'M-Setup'!$L$17,
IF(B463="Library-Study", 'M-Setup'!$P$17,
IF(B463="External", 'M-Setup'!$T$17,
IF(B463="WC Facility",'M-Setup'!$X$17," "))))))</f>
        <v xml:space="preserve"> </v>
      </c>
      <c r="E479" s="46"/>
      <c r="F479" s="60"/>
      <c r="G479" s="89"/>
      <c r="H479" s="77"/>
      <c r="I479" s="49"/>
    </row>
    <row r="480" spans="1:9" ht="25.8" hidden="1" outlineLevel="1" x14ac:dyDescent="0.3">
      <c r="A480" s="118"/>
      <c r="B480" s="48" t="str">
        <f>IF(B463="Teaching (Lec)",'M-Setup'!$B$18,
IF(B463="Teaching (Lab)",'M-Setup'!$F$18,
IF(B463="Social-Common",'M-Setup'!$J$18,
IF(B463="Library-Study",'M-Setup'!$N$18,
IF(B463="External",'M-Setup'!$R$18,
IF(B463="WC Facility",'M-Setup'!$V$18," "))))))</f>
        <v xml:space="preserve"> </v>
      </c>
      <c r="C480" s="45" t="str">
        <f>IF(B463="Teaching (Lec)", 'M-Setup'!$C$18,
IF(B463="Teaching (Lab)", 'M-Setup'!$G$18,
IF(B463="Social-Common", 'M-Setup'!$K$18,
IF(B463="Library-Study", 'M-Setup'!$O$18,
IF(B463="External", 'M-Setup'!$S$18,
IF(B463="WC Facility",'M-Setup'!$W$18," "))))))</f>
        <v xml:space="preserve"> </v>
      </c>
      <c r="D480" s="44" t="str">
        <f>IF(B463="Teaching (Lec)", 'M-Setup'!$D$18,
IF(B463="Teaching (Lab)", 'M-Setup'!$H$18,
IF(B463="Social-Common", 'M-Setup'!$L$18,
IF(B463="Library-Study", 'M-Setup'!$P$18,
IF(B463="External", 'M-Setup'!$T$18,
IF(B463="WC Facility",'M-Setup'!$X$18," "))))))</f>
        <v xml:space="preserve"> </v>
      </c>
      <c r="E480" s="46"/>
      <c r="F480" s="60"/>
      <c r="G480" s="89"/>
      <c r="H480" s="77"/>
      <c r="I480" s="49"/>
    </row>
    <row r="481" spans="1:9" ht="25.8" hidden="1" outlineLevel="1" x14ac:dyDescent="0.3">
      <c r="A481" s="118"/>
      <c r="B481" s="48" t="str">
        <f>IF(B463="Teaching (Lec)",'M-Setup'!$B$19,
IF(B463="Teaching (Lab)",'M-Setup'!$F$19,
IF(B463="Social-Common",'M-Setup'!$J$19,
IF(B463="Library-Study",'M-Setup'!$N$19,
IF(B463="External",'M-Setup'!$R$19,
IF(B463="WC Facility",'M-Setup'!$V$19," "))))))</f>
        <v xml:space="preserve"> </v>
      </c>
      <c r="C481" s="45" t="str">
        <f>IF(B463="Teaching (Lec)", 'M-Setup'!$C$19,
IF(B463="Teaching (Lab)", 'M-Setup'!$G$19,
IF(B463="Social-Common", 'M-Setup'!$K$19,
IF(B463="Library-Study", 'M-Setup'!$O$19,
IF(B463="External", 'M-Setup'!$S$19,
IF(B463="WC Facility",'M-Setup'!$W$19," "))))))</f>
        <v xml:space="preserve"> </v>
      </c>
      <c r="D481" s="44" t="str">
        <f>IF(B463="Teaching (Lec)", 'M-Setup'!$D$19,
IF(B463="Teaching (Lab)", 'M-Setup'!$H$19,
IF(B463="Social-Common", 'M-Setup'!$L$19,
IF(B463="Library-Study", 'M-Setup'!$P$19,
IF(B463="External", 'M-Setup'!$T$19,
IF(B463="WC Facility",'M-Setup'!$X$19," "))))))</f>
        <v xml:space="preserve"> </v>
      </c>
      <c r="E481" s="46"/>
      <c r="F481" s="60"/>
      <c r="G481" s="89"/>
      <c r="H481" s="77"/>
      <c r="I481" s="49"/>
    </row>
    <row r="482" spans="1:9" ht="26.4" hidden="1" outlineLevel="1" thickBot="1" x14ac:dyDescent="0.35">
      <c r="A482" s="118"/>
      <c r="B482" s="50" t="str">
        <f>IF(B463="Teaching (Lec)",'M-Setup'!$B$20,
IF(B463="Teaching (Lab)",'M-Setup'!$F$20,
IF(B463="Social-Common",'M-Setup'!$J$20,
IF(B463="Library-Study",'M-Setup'!$N$20,
IF(B463="External",'M-Setup'!$R$20,
IF(B463="WC Facility",'M-Setup'!$V$20," "))))))</f>
        <v xml:space="preserve"> </v>
      </c>
      <c r="C482" s="51" t="str">
        <f>IF(B463="Teaching (Lec)", 'M-Setup'!$C$20,
IF(B463="Teaching (Lab)", 'M-Setup'!$G$20,
IF(B463="Social-Common", 'M-Setup'!$K$20,
IF(B463="Library-Study", 'M-Setup'!$O$20,
IF(B463="External", 'M-Setup'!$S$20,
IF(B463="WC Facility",'M-Setup'!$W$20," "))))))</f>
        <v xml:space="preserve"> </v>
      </c>
      <c r="D482" s="52" t="str">
        <f>IF(B463="Teaching (Lec)", 'M-Setup'!$D$20,
IF(B463="Teaching (Lab)", 'M-Setup'!$H$20,
IF(B463="Social-Common", 'M-Setup'!$L$20,
IF(B463="Library-Study", 'M-Setup'!$P$20,
IF(B463="External", 'M-Setup'!$T$20,
IF(B463="WC Facility",'M-Setup'!$X$20," "))))))</f>
        <v xml:space="preserve"> </v>
      </c>
      <c r="E482" s="53"/>
      <c r="F482" s="86"/>
      <c r="G482" s="90"/>
      <c r="H482" s="88"/>
      <c r="I482" s="54"/>
    </row>
    <row r="483" spans="1:9" ht="15" collapsed="1" thickBot="1" x14ac:dyDescent="0.35">
      <c r="A483" s="114">
        <v>25</v>
      </c>
      <c r="B483" s="57"/>
      <c r="C483" s="103"/>
      <c r="D483" s="61" t="str">
        <f>IF(B483="Teaching (Lec)", COUNTA(F487:F500)/14,
IF(B483="Teaching (Lab)", COUNTA(F487:F500)/14,
IF(B483="Social-Common", COUNTA(F487:F495)/9,
IF(B483="Library-Study", COUNTA(F487:F497)/11,
IF(B483="External", COUNTA(F487:F491)/5,
IF(B483="WC Facility", COUNTA(F487:F491)/10, " "))))))</f>
        <v xml:space="preserve"> </v>
      </c>
      <c r="H483" s="91">
        <f t="shared" ref="H483" si="9">COUNTA(I486:I502)</f>
        <v>0</v>
      </c>
    </row>
    <row r="484" spans="1:9" ht="15" hidden="1" outlineLevel="1" thickBot="1" x14ac:dyDescent="0.35">
      <c r="A484" s="118"/>
      <c r="B484" s="92" t="s">
        <v>52</v>
      </c>
      <c r="C484" s="101"/>
      <c r="D484" s="104"/>
      <c r="E484" s="1"/>
      <c r="F484" s="1"/>
      <c r="G484" s="1"/>
      <c r="H484" s="93"/>
    </row>
    <row r="485" spans="1:9" ht="28.8" hidden="1" outlineLevel="1" x14ac:dyDescent="0.3">
      <c r="A485" s="118"/>
      <c r="B485" s="32" t="s">
        <v>53</v>
      </c>
      <c r="C485" s="33" t="s">
        <v>54</v>
      </c>
      <c r="D485" s="102" t="s">
        <v>55</v>
      </c>
      <c r="E485" s="185" t="s">
        <v>131</v>
      </c>
      <c r="F485" s="185"/>
      <c r="G485" s="47" t="s">
        <v>57</v>
      </c>
      <c r="H485" s="87" t="s">
        <v>58</v>
      </c>
      <c r="I485" s="47" t="s">
        <v>59</v>
      </c>
    </row>
    <row r="486" spans="1:9" ht="25.8" hidden="1" outlineLevel="1" x14ac:dyDescent="0.3">
      <c r="A486" s="118"/>
      <c r="B486" s="48" t="str">
        <f>IF(B483="Teaching (Lec)",'M-Setup'!$B$4,
IF(B483="Teaching (Lab)",'M-Setup'!$F$4,
IF(B483="Social-Common",'M-Setup'!$J$4,
IF(B483="Library-Study",'M-Setup'!$N$4,
IF(B483="External",'M-Setup'!$R$4,
IF(B483="WC Facility",'M-Setup'!$V$4," "))))))</f>
        <v xml:space="preserve"> </v>
      </c>
      <c r="C486" s="45" t="str">
        <f>IF(B483="Teaching (Lec)", 'M-Setup'!$C$4,
IF(B483="Teaching (Lab)", 'M-Setup'!$G$4,
IF(B483="Social-Common", 'M-Setup'!$K$4,
IF(B483="Library-Study", 'M-Setup'!$O$4,
IF(B483="External", 'M-Setup'!$S$4,
IF(B483="WC Facility",'M-Setup'!$W$4," "))))))</f>
        <v xml:space="preserve"> </v>
      </c>
      <c r="D486" s="44" t="str">
        <f>IF(B483="Teaching (Lec)", 'M-Setup'!$D$4,
IF(B483="Teaching (Lab)", 'M-Setup'!$H$4,
IF(B483="Social-Common", 'M-Setup'!$L$4,
IF(B483="Library-Study", 'M-Setup'!$P$4,
IF(B483="External", 'M-Setup'!$T$4,
IF(B483="WC Facility", 'M-Setup'!$X$4, " "))))))</f>
        <v xml:space="preserve"> </v>
      </c>
      <c r="E486" s="46"/>
      <c r="F486" s="59"/>
      <c r="G486" s="89"/>
      <c r="H486" s="77"/>
      <c r="I486" s="49"/>
    </row>
    <row r="487" spans="1:9" ht="25.8" hidden="1" outlineLevel="1" x14ac:dyDescent="0.3">
      <c r="A487" s="118"/>
      <c r="B487" s="48" t="str">
        <f>IF(B483="Teaching (Lec)",'M-Setup'!$B$5,
IF(B483="Teaching (Lab)",'M-Setup'!$F$5,
IF(B483="Social-Common",'M-Setup'!$J$5,
IF(B483="Library-Study",'M-Setup'!$N$5,
IF(B483="External",'M-Setup'!$R$5,
IF(B483="WC Facility",'M-Setup'!$V$5," "))))))</f>
        <v xml:space="preserve"> </v>
      </c>
      <c r="C487" s="45" t="str">
        <f>IF(B483="Teaching (Lec)", 'M-Setup'!$C$5,
IF(B483="Teaching (Lab)", 'M-Setup'!$G$5,
IF(B483="Social-Common", 'M-Setup'!$K$5,
IF(B483="Library-Study", 'M-Setup'!$O$5,
IF(B483="External", 'M-Setup'!$S$5,
IF(B483="WC Facility",'M-Setup'!$W$5," "))))))</f>
        <v xml:space="preserve"> </v>
      </c>
      <c r="D487" s="44" t="str">
        <f>IF(B483="Teaching (Lec)", 'M-Setup'!$D$5,
IF(B483="Teaching (Lab)", 'M-Setup'!$H$5,
IF(B483="Social-Common", 'M-Setup'!$L$5,
IF(B483="Library-Study", 'M-Setup'!$P$5,
IF(B483="External", 'M-Setup'!$T$5,
IF(B483="WC Facility",'M-Setup'!$X$5," "))))))</f>
        <v xml:space="preserve"> </v>
      </c>
      <c r="E487" s="46"/>
      <c r="F487" s="59"/>
      <c r="G487" s="89"/>
      <c r="H487" s="77"/>
      <c r="I487" s="49"/>
    </row>
    <row r="488" spans="1:9" ht="25.8" hidden="1" outlineLevel="1" x14ac:dyDescent="0.3">
      <c r="A488" s="118"/>
      <c r="B488" s="48" t="str">
        <f>IF(B483="Teaching (Lec)",'M-Setup'!$B$6,
IF(B483="Teaching (Lab)",'M-Setup'!$F$6,
IF(B483="Social-Common",'M-Setup'!$J$6,
IF(B483="Library-Study",'M-Setup'!$N$6,
IF(B483="External",'M-Setup'!$R$6,
IF(B483="WC Facility",'M-Setup'!$V$6," "))))))</f>
        <v xml:space="preserve"> </v>
      </c>
      <c r="C488" s="45" t="str">
        <f>IF(B483="Teaching (Lec)", 'M-Setup'!$C$6,
IF(B483="Teaching (Lab)", 'M-Setup'!$G$6,
IF(B483="Social-Common", 'M-Setup'!$K$6,
IF(B483="Library-Study", 'M-Setup'!$O$6,
IF(B483="External", 'M-Setup'!$S$6,
IF(B483="WC Facility",'M-Setup'!$W$6," "))))))</f>
        <v xml:space="preserve"> </v>
      </c>
      <c r="D488" s="44" t="str">
        <f>IF(B483="Teaching (Lec)", 'M-Setup'!$D$6,
IF(B483="Teaching (Lab)", 'M-Setup'!$H$6,
IF(B483="Social-Common", 'M-Setup'!$L$6,
IF(B483="Library-Study", 'M-Setup'!$P$6,
IF(B483="External", 'M-Setup'!$T$6,
IF(B483="WC Facility",'M-Setup'!$X$6," "))))))</f>
        <v xml:space="preserve"> </v>
      </c>
      <c r="E488" s="46"/>
      <c r="F488" s="59"/>
      <c r="G488" s="89"/>
      <c r="H488" s="77"/>
      <c r="I488" s="49"/>
    </row>
    <row r="489" spans="1:9" ht="25.8" hidden="1" outlineLevel="1" x14ac:dyDescent="0.3">
      <c r="A489" s="118"/>
      <c r="B489" s="48" t="str">
        <f>IF(B483="Teaching (Lec)",'M-Setup'!$B$7,
IF(B483="Teaching (Lab)",'M-Setup'!$F$7,
IF(B483="Social-Common",'M-Setup'!$J$7,
IF(B483="Library-Study",'M-Setup'!$N$7,
IF(B483="External",'M-Setup'!$R$7,
IF(B483="WC Facility",'M-Setup'!$V$7," "))))))</f>
        <v xml:space="preserve"> </v>
      </c>
      <c r="C489" s="45" t="str">
        <f>IF(B483="Teaching (Lec)", 'M-Setup'!$C$7,
IF(B483="Teaching (Lab)", 'M-Setup'!$G$7,
IF(B483="Social-Common", 'M-Setup'!$K$7,
IF(B483="Library-Study", 'M-Setup'!$O$7,
IF(B483="External", 'M-Setup'!$S$7,
IF(B483="WC Facility",'M-Setup'!$W$7," "))))))</f>
        <v xml:space="preserve"> </v>
      </c>
      <c r="D489" s="44" t="str">
        <f>IF(B483="Teaching (Lec)", 'M-Setup'!$D$7,
IF(B483="Teaching (Lab)", 'M-Setup'!$H$7,
IF(B483="Social-Common", 'M-Setup'!$L$7,
IF(B483="Library-Study", 'M-Setup'!$P$7,
IF(B483="External", 'M-Setup'!$T$7,
IF(B483="WC Facility",'M-Setup'!$X$7," "))))))</f>
        <v xml:space="preserve"> </v>
      </c>
      <c r="E489" s="46"/>
      <c r="F489" s="59"/>
      <c r="G489" s="89"/>
      <c r="H489" s="77"/>
      <c r="I489" s="49"/>
    </row>
    <row r="490" spans="1:9" ht="25.8" hidden="1" outlineLevel="1" x14ac:dyDescent="0.3">
      <c r="A490" s="118"/>
      <c r="B490" s="48" t="str">
        <f>IF(B483="Teaching (Lec)",'M-Setup'!$B$8,
IF(B483="Teaching (Lab)",'M-Setup'!$F$8,
IF(B483="Social-Common",'M-Setup'!$J$8,
IF(B483="Library-Study",'M-Setup'!$N$8,
IF(B483="External",'M-Setup'!$R$8,
IF(B483="WC Facility",'M-Setup'!$V$8," "))))))</f>
        <v xml:space="preserve"> </v>
      </c>
      <c r="C490" s="45" t="str">
        <f>IF(B483="Teaching (Lec)", 'M-Setup'!$C$8,
IF(B483="Teaching (Lab)", 'M-Setup'!$G$8,
IF(B483="Social-Common", 'M-Setup'!$K$8,
IF(B483="Library-Study", 'M-Setup'!$O$8,
IF(B483="External", 'M-Setup'!$S$8,
IF(B483="WC Facility",'M-Setup'!$W$8," "))))))</f>
        <v xml:space="preserve"> </v>
      </c>
      <c r="D490" s="44" t="str">
        <f>IF(B483="Teaching (Lec)", 'M-Setup'!$D$8,
IF(B483="Teaching (Lab)", 'M-Setup'!$H$8,
IF(B483="Social-Common", 'M-Setup'!$L$8,
IF(B483="Library-Study", 'M-Setup'!$P$8,
IF(B483="External", 'M-Setup'!$T$8,
IF(B483="WC Facility",'M-Setup'!$X$8," "))))))</f>
        <v xml:space="preserve"> </v>
      </c>
      <c r="E490" s="46"/>
      <c r="F490" s="59"/>
      <c r="G490" s="89"/>
      <c r="H490" s="77"/>
      <c r="I490" s="49"/>
    </row>
    <row r="491" spans="1:9" ht="25.8" hidden="1" outlineLevel="1" x14ac:dyDescent="0.3">
      <c r="A491" s="118"/>
      <c r="B491" s="48" t="str">
        <f>IF(B483="Teaching (Lec)",'M-Setup'!$B$9,
IF(B483="Teaching (Lab)",'M-Setup'!$F$9,
IF(B483="Social-Common",'M-Setup'!$J$9,
IF(B483="Library-Study",'M-Setup'!$N$9,
IF(B483="External",'M-Setup'!$R$9,
IF(B483="WC Facility",'M-Setup'!$V$9," "))))))</f>
        <v xml:space="preserve"> </v>
      </c>
      <c r="C491" s="45" t="str">
        <f>IF(B483="Teaching (Lec)", 'M-Setup'!$C$9,
IF(B483="Teaching (Lab)", 'M-Setup'!$G$9,
IF(B483="Social-Common", 'M-Setup'!$K$9,
IF(B483="Library-Study", 'M-Setup'!$O$9,
IF(B483="External", 'M-Setup'!$S$9,
IF(B483="WC Facility",'M-Setup'!$W$9," "))))))</f>
        <v xml:space="preserve"> </v>
      </c>
      <c r="D491" s="44" t="str">
        <f>IF(B483="Teaching (Lec)", 'M-Setup'!$D$9,
IF(B483="Teaching (Lab)", 'M-Setup'!$H$9,
IF(B483="Social-Common", 'M-Setup'!$L$9,
IF(B483="Library-Study", 'M-Setup'!$P$9,
IF(B483="External", 'M-Setup'!$T$9,
IF(B483="WC Facility",'M-Setup'!$X$9," "))))))</f>
        <v xml:space="preserve"> </v>
      </c>
      <c r="E491" s="46"/>
      <c r="F491" s="59"/>
      <c r="G491" s="89"/>
      <c r="H491" s="77"/>
      <c r="I491" s="49"/>
    </row>
    <row r="492" spans="1:9" ht="25.8" hidden="1" outlineLevel="1" x14ac:dyDescent="0.3">
      <c r="A492" s="118"/>
      <c r="B492" s="48" t="str">
        <f>IF(B483="Teaching (Lec)",'M-Setup'!$B$10,
IF(B483="Teaching (Lab)",'M-Setup'!$F$10,
IF(B483="Social-Common",'M-Setup'!$J$10,
IF(B483="Library-Study",'M-Setup'!$N$10,
IF(B483="External",'M-Setup'!$R$10,
IF(B483="WC Facility",'M-Setup'!$V$10," "))))))</f>
        <v xml:space="preserve"> </v>
      </c>
      <c r="C492" s="45" t="str">
        <f>IF(B483="Teaching (Lec)", 'M-Setup'!$C$10,
IF(B483="Teaching (Lab)", 'M-Setup'!$G$10,
IF(B483="Social-Common", 'M-Setup'!$K$10,
IF(B483="Library-Study", 'M-Setup'!$O$10,
IF(B483="External", 'M-Setup'!$S$10,
IF(B483="WC Facility",'M-Setup'!$W$10," "))))))</f>
        <v xml:space="preserve"> </v>
      </c>
      <c r="D492" s="44" t="str">
        <f>IF(B483="Teaching (Lec)", 'M-Setup'!$D$10,
IF(B483="Teaching (Lab)", 'M-Setup'!$H$10,
IF(B483="Social-Common", 'M-Setup'!$L$10,
IF(B483="Library-Study", 'M-Setup'!$P$10,
IF(B483="External", 'M-Setup'!$T$10,
IF(B483="WC Facility",'M-Setup'!$X$10," "))))))</f>
        <v xml:space="preserve"> </v>
      </c>
      <c r="E492" s="46"/>
      <c r="F492" s="59"/>
      <c r="G492" s="89"/>
      <c r="H492" s="77"/>
      <c r="I492" s="49"/>
    </row>
    <row r="493" spans="1:9" ht="25.8" hidden="1" outlineLevel="1" x14ac:dyDescent="0.3">
      <c r="A493" s="118"/>
      <c r="B493" s="48" t="str">
        <f>IF(B483="Teaching (Lec)",'M-Setup'!$B$11,
IF(B483="Teaching (Lab)",'M-Setup'!$F$11,
IF(B483="Social-Common",'M-Setup'!$J$11,
IF(B483="Library-Study",'M-Setup'!$N$11,
IF(B483="External",'M-Setup'!$R$11,
IF(B483="WC Facility",'M-Setup'!$V$11," "))))))</f>
        <v xml:space="preserve"> </v>
      </c>
      <c r="C493" s="45" t="str">
        <f>IF(B483="Teaching (Lec)", 'M-Setup'!$C$11,
IF(B483="Teaching (Lab)", 'M-Setup'!$G$11,
IF(B483="Social-Common", 'M-Setup'!$K$11,
IF(B483="Library-Study", 'M-Setup'!$O$11,
IF(B483="External", 'M-Setup'!$S$11,
IF(B483="WC Facility",'M-Setup'!$W$11," "))))))</f>
        <v xml:space="preserve"> </v>
      </c>
      <c r="D493" s="44" t="str">
        <f>IF(B483="Teaching (Lec)", 'M-Setup'!$D$11,
IF(B483="Teaching (Lab)", 'M-Setup'!$H$11,
IF(B483="Social-Common", 'M-Setup'!$L$11,
IF(B483="Library-Study", 'M-Setup'!$P$11,
IF(B483="External", 'M-Setup'!$T$11,
IF(B483="WC Facility",'M-Setup'!$X$11," "))))))</f>
        <v xml:space="preserve"> </v>
      </c>
      <c r="E493" s="46"/>
      <c r="F493" s="59"/>
      <c r="G493" s="89"/>
      <c r="H493" s="77"/>
      <c r="I493" s="49"/>
    </row>
    <row r="494" spans="1:9" ht="25.8" hidden="1" outlineLevel="1" x14ac:dyDescent="0.3">
      <c r="A494" s="118"/>
      <c r="B494" s="48" t="str">
        <f>IF(B483="Teaching (Lec)",'M-Setup'!$B$12,
IF(B483="Teaching (Lab)",'M-Setup'!$F$12,
IF(B483="Social-Common",'M-Setup'!$J$12,
IF(B483="Library-Study",'M-Setup'!$N$12,
IF(B483="External",'M-Setup'!$R$12,
IF(B483="WC Facility",'M-Setup'!$V$12," "))))))</f>
        <v xml:space="preserve"> </v>
      </c>
      <c r="C494" s="45" t="str">
        <f>IF(B483="Teaching (Lec)", 'M-Setup'!$C$12,
IF(B483="Teaching (Lab)", 'M-Setup'!$G$12,
IF(B483="Social-Common", 'M-Setup'!$K$12,
IF(B483="Library-Study", 'M-Setup'!$O$12,
IF(B483="External", 'M-Setup'!$S$12,
IF(B483="WC Facility",'M-Setup'!$W$12," "))))))</f>
        <v xml:space="preserve"> </v>
      </c>
      <c r="D494" s="44" t="str">
        <f>IF(B483="Teaching (Lec)", 'M-Setup'!$D$12,
IF(B483="Teaching (Lab)", 'M-Setup'!$H$12,
IF(B483="Social-Common", 'M-Setup'!$L$12,
IF(B483="Library-Study", 'M-Setup'!$P$12,
IF(B483="External", 'M-Setup'!$T$12,
IF(B483="WC Facility",'M-Setup'!$X$12," "))))))</f>
        <v xml:space="preserve"> </v>
      </c>
      <c r="E494" s="46"/>
      <c r="F494" s="59"/>
      <c r="G494" s="89"/>
      <c r="H494" s="77"/>
      <c r="I494" s="49"/>
    </row>
    <row r="495" spans="1:9" ht="25.8" hidden="1" outlineLevel="1" x14ac:dyDescent="0.3">
      <c r="A495" s="118"/>
      <c r="B495" s="48" t="str">
        <f>IF(B483="Teaching (Lec)",'M-Setup'!$B$13,
IF(B483="Teaching (Lab)",'M-Setup'!$F$13,
IF(B483="Social-Common",'M-Setup'!$J$13,
IF(B483="Library-Study",'M-Setup'!$N$13,
IF(B483="External",'M-Setup'!$R$13,
IF(B483="WC Facility",'M-Setup'!$V$13," "))))))</f>
        <v xml:space="preserve"> </v>
      </c>
      <c r="C495" s="45" t="str">
        <f>IF(B483="Teaching (Lec)", 'M-Setup'!$C$13,
IF(B483="Teaching (Lab)", 'M-Setup'!$G$13,
IF(B483="Social-Common", 'M-Setup'!$K$13,
IF(B483="Library-Study", 'M-Setup'!$O$13,
IF(B483="External", 'M-Setup'!$S$13,
IF(B483="WC Facility",'M-Setup'!$W$13," "))))))</f>
        <v xml:space="preserve"> </v>
      </c>
      <c r="D495" s="44" t="str">
        <f>IF(B483="Teaching (Lec)", 'M-Setup'!$D$13,
IF(B483="Teaching (Lab)", 'M-Setup'!$H$13,
IF(B483="Social-Common", 'M-Setup'!$L$13,
IF(B483="Library-Study", 'M-Setup'!$P$13,
IF(B483="External", 'M-Setup'!$T$13,
IF(B483="WC Facility",'M-Setup'!$X$13," "))))))</f>
        <v xml:space="preserve"> </v>
      </c>
      <c r="E495" s="46"/>
      <c r="F495" s="59"/>
      <c r="G495" s="89"/>
      <c r="H495" s="77"/>
      <c r="I495" s="49"/>
    </row>
    <row r="496" spans="1:9" ht="25.8" hidden="1" outlineLevel="1" x14ac:dyDescent="0.3">
      <c r="A496" s="118"/>
      <c r="B496" s="48" t="str">
        <f>IF(B483="Teaching (Lec)",'M-Setup'!$B$14,
IF(B483="Teaching (Lab)",'M-Setup'!$F$14,
IF(B483="Social-Common",'M-Setup'!$J$14,
IF(B483="Library-Study",'M-Setup'!$N$14,
IF(B483="External",'M-Setup'!$R$14,
IF(B483="WC Facility",'M-Setup'!$V$14," "))))))</f>
        <v xml:space="preserve"> </v>
      </c>
      <c r="C496" s="45" t="str">
        <f>IF(B483="Teaching (Lec)", 'M-Setup'!$C$14,
IF(B483="Teaching (Lab)", 'M-Setup'!$G$14,
IF(B483="Social-Common", 'M-Setup'!$K$14,
IF(B483="Library-Study", 'M-Setup'!$O$14,
IF(B483="External", 'M-Setup'!$S$14,
IF(B483="WC Facility",'M-Setup'!$W$14," "))))))</f>
        <v xml:space="preserve"> </v>
      </c>
      <c r="D496" s="44" t="str">
        <f>IF(B483="Teaching (Lec)", 'M-Setup'!$D$14,
IF(B483="Teaching (Lab)", 'M-Setup'!$H$14,
IF(B483="Social-Common", 'M-Setup'!$L$14,
IF(B483="Library-Study", 'M-Setup'!$P$14,
IF(B483="External", 'M-Setup'!$T$14,
IF(B483="WC Facility",'M-Setup'!$X$14," "))))))</f>
        <v xml:space="preserve"> </v>
      </c>
      <c r="E496" s="46"/>
      <c r="F496" s="59"/>
      <c r="G496" s="89"/>
      <c r="H496" s="77"/>
      <c r="I496" s="49"/>
    </row>
    <row r="497" spans="1:9" ht="25.8" hidden="1" outlineLevel="1" x14ac:dyDescent="0.3">
      <c r="A497" s="118"/>
      <c r="B497" s="48" t="str">
        <f>IF(B483="Teaching (Lec)",'M-Setup'!$B$15,
IF(B483="Teaching (Lab)",'M-Setup'!$F$15,
IF(B483="Social-Common",'M-Setup'!$J$15,
IF(B483="Library-Study",'M-Setup'!$N$15,
IF(B483="External",'M-Setup'!$R$15,
IF(B483="WC Facility",'M-Setup'!$V$15," "))))))</f>
        <v xml:space="preserve"> </v>
      </c>
      <c r="C497" s="45" t="str">
        <f>IF(B483="Teaching (Lec)", 'M-Setup'!$C$15,
IF(B483="Teaching (Lab)", 'M-Setup'!$G$15,
IF(B483="Social-Common", 'M-Setup'!$K$15,
IF(B483="Library-Study", 'M-Setup'!$O$15,
IF(B483="External", 'M-Setup'!$S$15,
IF(B483="WC Facility",'M-Setup'!$W$15," "))))))</f>
        <v xml:space="preserve"> </v>
      </c>
      <c r="D497" s="44" t="str">
        <f>IF(B483="Teaching (Lec)", 'M-Setup'!$D$15,
IF(B483="Teaching (Lab)", 'M-Setup'!$H$15,
IF(B483="Social-Common", 'M-Setup'!$L$15,
IF(B483="Library-Study", 'M-Setup'!$P$15,
IF(B483="External", 'M-Setup'!$T$15,
IF(B483="WC Facility",'M-Setup'!$X$15," "))))))</f>
        <v xml:space="preserve"> </v>
      </c>
      <c r="E497" s="46"/>
      <c r="F497" s="59"/>
      <c r="G497" s="89"/>
      <c r="H497" s="77"/>
      <c r="I497" s="49"/>
    </row>
    <row r="498" spans="1:9" ht="25.8" hidden="1" outlineLevel="1" x14ac:dyDescent="0.3">
      <c r="A498" s="118"/>
      <c r="B498" s="48" t="str">
        <f>IF(B483="Teaching (Lec)",'M-Setup'!$B$16,
IF(B483="Teaching (Lab)",'M-Setup'!$F$16,
IF(B483="Social-Common",'M-Setup'!$J$16,
IF(B483="Library-Study",'M-Setup'!$N$16,
IF(B483="External",'M-Setup'!$R$16,
IF(B483="WC Facility",'M-Setup'!$V$16," "))))))</f>
        <v xml:space="preserve"> </v>
      </c>
      <c r="C498" s="45" t="str">
        <f>IF(B483="Teaching (Lec)", 'M-Setup'!$C$16,
IF(B483="Teaching (Lab)", 'M-Setup'!$G$16,
IF(B483="Social-Common", 'M-Setup'!$K$16,
IF(B483="Library-Study", 'M-Setup'!$O$16,
IF(B483="External", 'M-Setup'!$S$16,
IF(B483="WC Facility",'M-Setup'!$W$16," "))))))</f>
        <v xml:space="preserve"> </v>
      </c>
      <c r="D498" s="44" t="str">
        <f>IF(B483="Teaching (Lec)", 'M-Setup'!$D$16,
IF(B483="Teaching (Lab)", 'M-Setup'!$H$16,
IF(B483="Social-Common", 'M-Setup'!$L$16,
IF(B483="Library-Study", 'M-Setup'!$P$16,
IF(B483="External", 'M-Setup'!$T$16,
IF(B483="WC Facility",'M-Setup'!$X$16," "))))))</f>
        <v xml:space="preserve"> </v>
      </c>
      <c r="E498" s="46"/>
      <c r="F498" s="60"/>
      <c r="G498" s="89"/>
      <c r="H498" s="77"/>
      <c r="I498" s="49"/>
    </row>
    <row r="499" spans="1:9" ht="25.8" hidden="1" outlineLevel="1" x14ac:dyDescent="0.3">
      <c r="A499" s="118"/>
      <c r="B499" s="48" t="str">
        <f>IF(B483="Teaching (Lec)",'M-Setup'!$B$17,
IF(B483="Teaching (Lab)",'M-Setup'!$F$17,
IF(B483="Social-Common",'M-Setup'!$J$17,
IF(B483="Library-Study",'M-Setup'!$N$17,
IF(B483="External",'M-Setup'!$R$17,
IF(B483="WC Facility",'M-Setup'!$V$17," "))))))</f>
        <v xml:space="preserve"> </v>
      </c>
      <c r="C499" s="45" t="str">
        <f>IF(B483="Teaching (Lec)", 'M-Setup'!$C$17,
IF(B483="Teaching (Lab)", 'M-Setup'!$G$17,
IF(B483="Social-Common", 'M-Setup'!$K$17,
IF(B483="Library-Study", 'M-Setup'!$O$17,
IF(B483="External", 'M-Setup'!$S$17,
IF(B483="WC Facility",'M-Setup'!$W$17," "))))))</f>
        <v xml:space="preserve"> </v>
      </c>
      <c r="D499" s="44" t="str">
        <f>IF(B483="Teaching (Lec)", 'M-Setup'!$D$17,
IF(B483="Teaching (Lab)", 'M-Setup'!$H$17,
IF(B483="Social-Common", 'M-Setup'!$L$17,
IF(B483="Library-Study", 'M-Setup'!$P$17,
IF(B483="External", 'M-Setup'!$T$17,
IF(B483="WC Facility",'M-Setup'!$X$17," "))))))</f>
        <v xml:space="preserve"> </v>
      </c>
      <c r="E499" s="46"/>
      <c r="F499" s="60"/>
      <c r="G499" s="89"/>
      <c r="H499" s="77"/>
      <c r="I499" s="49"/>
    </row>
    <row r="500" spans="1:9" ht="25.8" hidden="1" outlineLevel="1" x14ac:dyDescent="0.3">
      <c r="A500" s="118"/>
      <c r="B500" s="48" t="str">
        <f>IF(B483="Teaching (Lec)",'M-Setup'!$B$18,
IF(B483="Teaching (Lab)",'M-Setup'!$F$18,
IF(B483="Social-Common",'M-Setup'!$J$18,
IF(B483="Library-Study",'M-Setup'!$N$18,
IF(B483="External",'M-Setup'!$R$18,
IF(B483="WC Facility",'M-Setup'!$V$18," "))))))</f>
        <v xml:space="preserve"> </v>
      </c>
      <c r="C500" s="45" t="str">
        <f>IF(B483="Teaching (Lec)", 'M-Setup'!$C$18,
IF(B483="Teaching (Lab)", 'M-Setup'!$G$18,
IF(B483="Social-Common", 'M-Setup'!$K$18,
IF(B483="Library-Study", 'M-Setup'!$O$18,
IF(B483="External", 'M-Setup'!$S$18,
IF(B483="WC Facility",'M-Setup'!$W$18," "))))))</f>
        <v xml:space="preserve"> </v>
      </c>
      <c r="D500" s="44" t="str">
        <f>IF(B483="Teaching (Lec)", 'M-Setup'!$D$18,
IF(B483="Teaching (Lab)", 'M-Setup'!$H$18,
IF(B483="Social-Common", 'M-Setup'!$L$18,
IF(B483="Library-Study", 'M-Setup'!$P$18,
IF(B483="External", 'M-Setup'!$T$18,
IF(B483="WC Facility",'M-Setup'!$X$18," "))))))</f>
        <v xml:space="preserve"> </v>
      </c>
      <c r="E500" s="46"/>
      <c r="F500" s="60"/>
      <c r="G500" s="89"/>
      <c r="H500" s="77"/>
      <c r="I500" s="49"/>
    </row>
    <row r="501" spans="1:9" ht="25.8" hidden="1" outlineLevel="1" x14ac:dyDescent="0.3">
      <c r="A501" s="118"/>
      <c r="B501" s="48" t="str">
        <f>IF(B483="Teaching (Lec)",'M-Setup'!$B$19,
IF(B483="Teaching (Lab)",'M-Setup'!$F$19,
IF(B483="Social-Common",'M-Setup'!$J$19,
IF(B483="Library-Study",'M-Setup'!$N$19,
IF(B483="External",'M-Setup'!$R$19,
IF(B483="WC Facility",'M-Setup'!$V$19," "))))))</f>
        <v xml:space="preserve"> </v>
      </c>
      <c r="C501" s="45" t="str">
        <f>IF(B483="Teaching (Lec)", 'M-Setup'!$C$19,
IF(B483="Teaching (Lab)", 'M-Setup'!$G$19,
IF(B483="Social-Common", 'M-Setup'!$K$19,
IF(B483="Library-Study", 'M-Setup'!$O$19,
IF(B483="External", 'M-Setup'!$S$19,
IF(B483="WC Facility",'M-Setup'!$W$19," "))))))</f>
        <v xml:space="preserve"> </v>
      </c>
      <c r="D501" s="44" t="str">
        <f>IF(B483="Teaching (Lec)", 'M-Setup'!$D$19,
IF(B483="Teaching (Lab)", 'M-Setup'!$H$19,
IF(B483="Social-Common", 'M-Setup'!$L$19,
IF(B483="Library-Study", 'M-Setup'!$P$19,
IF(B483="External", 'M-Setup'!$T$19,
IF(B483="WC Facility",'M-Setup'!$X$19," "))))))</f>
        <v xml:space="preserve"> </v>
      </c>
      <c r="E501" s="46"/>
      <c r="F501" s="60"/>
      <c r="G501" s="89"/>
      <c r="H501" s="77"/>
      <c r="I501" s="49"/>
    </row>
    <row r="502" spans="1:9" ht="26.4" hidden="1" outlineLevel="1" thickBot="1" x14ac:dyDescent="0.35">
      <c r="A502" s="118"/>
      <c r="B502" s="50" t="str">
        <f>IF(B483="Teaching (Lec)",'M-Setup'!$B$20,
IF(B483="Teaching (Lab)",'M-Setup'!$F$20,
IF(B483="Social-Common",'M-Setup'!$J$20,
IF(B483="Library-Study",'M-Setup'!$N$20,
IF(B483="External",'M-Setup'!$R$20,
IF(B483="WC Facility",'M-Setup'!$V$20," "))))))</f>
        <v xml:space="preserve"> </v>
      </c>
      <c r="C502" s="51" t="str">
        <f>IF(B483="Teaching (Lec)", 'M-Setup'!$C$20,
IF(B483="Teaching (Lab)", 'M-Setup'!$G$20,
IF(B483="Social-Common", 'M-Setup'!$K$20,
IF(B483="Library-Study", 'M-Setup'!$O$20,
IF(B483="External", 'M-Setup'!$S$20,
IF(B483="WC Facility",'M-Setup'!$W$20," "))))))</f>
        <v xml:space="preserve"> </v>
      </c>
      <c r="D502" s="52" t="str">
        <f>IF(B483="Teaching (Lec)", 'M-Setup'!$D$20,
IF(B483="Teaching (Lab)", 'M-Setup'!$H$20,
IF(B483="Social-Common", 'M-Setup'!$L$20,
IF(B483="Library-Study", 'M-Setup'!$P$20,
IF(B483="External", 'M-Setup'!$T$20,
IF(B483="WC Facility",'M-Setup'!$X$20," "))))))</f>
        <v xml:space="preserve"> </v>
      </c>
      <c r="E502" s="53"/>
      <c r="F502" s="86"/>
      <c r="G502" s="90"/>
      <c r="H502" s="88"/>
      <c r="I502" s="54"/>
    </row>
    <row r="503" spans="1:9" ht="15" collapsed="1" thickBot="1" x14ac:dyDescent="0.35">
      <c r="A503" s="114">
        <v>26</v>
      </c>
      <c r="B503" s="57"/>
      <c r="C503" s="103"/>
      <c r="D503" s="61" t="str">
        <f>IF(B503="Teaching (Lec)", COUNTA(F507:F520)/14,
IF(B503="Teaching (Lab)", COUNTA(F507:F520)/14,
IF(B503="Social-Common", COUNTA(F507:F515)/9,
IF(B503="Library-Study", COUNTA(F507:F517)/11,
IF(B503="External", COUNTA(F507:F511)/5,
IF(B503="WC Facility", COUNTA(F507:F511)/10, " "))))))</f>
        <v xml:space="preserve"> </v>
      </c>
      <c r="H503" s="91">
        <f t="shared" ref="H503" si="10">COUNTA(I506:I522)</f>
        <v>0</v>
      </c>
    </row>
    <row r="504" spans="1:9" ht="15" hidden="1" outlineLevel="1" thickBot="1" x14ac:dyDescent="0.35">
      <c r="A504" s="118"/>
      <c r="B504" s="92" t="s">
        <v>52</v>
      </c>
      <c r="C504" s="101"/>
      <c r="D504" s="104"/>
      <c r="E504" s="1"/>
      <c r="F504" s="1"/>
      <c r="G504" s="1"/>
      <c r="H504" s="93"/>
    </row>
    <row r="505" spans="1:9" ht="28.8" hidden="1" outlineLevel="1" x14ac:dyDescent="0.3">
      <c r="A505" s="118"/>
      <c r="B505" s="32" t="s">
        <v>53</v>
      </c>
      <c r="C505" s="33" t="s">
        <v>54</v>
      </c>
      <c r="D505" s="102" t="s">
        <v>55</v>
      </c>
      <c r="E505" s="185" t="s">
        <v>131</v>
      </c>
      <c r="F505" s="185"/>
      <c r="G505" s="47" t="s">
        <v>57</v>
      </c>
      <c r="H505" s="87" t="s">
        <v>58</v>
      </c>
      <c r="I505" s="47" t="s">
        <v>59</v>
      </c>
    </row>
    <row r="506" spans="1:9" ht="25.8" hidden="1" outlineLevel="1" x14ac:dyDescent="0.3">
      <c r="A506" s="118"/>
      <c r="B506" s="48" t="str">
        <f>IF(B503="Teaching (Lec)",'M-Setup'!$B$4,
IF(B503="Teaching (Lab)",'M-Setup'!$F$4,
IF(B503="Social-Common",'M-Setup'!$J$4,
IF(B503="Library-Study",'M-Setup'!$N$4,
IF(B503="External",'M-Setup'!$R$4,
IF(B503="WC Facility",'M-Setup'!$V$4," "))))))</f>
        <v xml:space="preserve"> </v>
      </c>
      <c r="C506" s="45" t="str">
        <f>IF(B503="Teaching (Lec)", 'M-Setup'!$C$4,
IF(B503="Teaching (Lab)", 'M-Setup'!$G$4,
IF(B503="Social-Common", 'M-Setup'!$K$4,
IF(B503="Library-Study", 'M-Setup'!$O$4,
IF(B503="External", 'M-Setup'!$S$4,
IF(B503="WC Facility",'M-Setup'!$W$4," "))))))</f>
        <v xml:space="preserve"> </v>
      </c>
      <c r="D506" s="44" t="str">
        <f>IF(B503="Teaching (Lec)", 'M-Setup'!$D$4,
IF(B503="Teaching (Lab)", 'M-Setup'!$H$4,
IF(B503="Social-Common", 'M-Setup'!$L$4,
IF(B503="Library-Study", 'M-Setup'!$P$4,
IF(B503="External", 'M-Setup'!$T$4,
IF(B503="WC Facility", 'M-Setup'!$X$4, " "))))))</f>
        <v xml:space="preserve"> </v>
      </c>
      <c r="E506" s="46"/>
      <c r="F506" s="59"/>
      <c r="G506" s="89"/>
      <c r="H506" s="77"/>
      <c r="I506" s="49"/>
    </row>
    <row r="507" spans="1:9" ht="25.8" hidden="1" outlineLevel="1" x14ac:dyDescent="0.3">
      <c r="A507" s="118"/>
      <c r="B507" s="48" t="str">
        <f>IF(B503="Teaching (Lec)",'M-Setup'!$B$5,
IF(B503="Teaching (Lab)",'M-Setup'!$F$5,
IF(B503="Social-Common",'M-Setup'!$J$5,
IF(B503="Library-Study",'M-Setup'!$N$5,
IF(B503="External",'M-Setup'!$R$5,
IF(B503="WC Facility",'M-Setup'!$V$5," "))))))</f>
        <v xml:space="preserve"> </v>
      </c>
      <c r="C507" s="45" t="str">
        <f>IF(B503="Teaching (Lec)", 'M-Setup'!$C$5,
IF(B503="Teaching (Lab)", 'M-Setup'!$G$5,
IF(B503="Social-Common", 'M-Setup'!$K$5,
IF(B503="Library-Study", 'M-Setup'!$O$5,
IF(B503="External", 'M-Setup'!$S$5,
IF(B503="WC Facility",'M-Setup'!$W$5," "))))))</f>
        <v xml:space="preserve"> </v>
      </c>
      <c r="D507" s="44" t="str">
        <f>IF(B503="Teaching (Lec)", 'M-Setup'!$D$5,
IF(B503="Teaching (Lab)", 'M-Setup'!$H$5,
IF(B503="Social-Common", 'M-Setup'!$L$5,
IF(B503="Library-Study", 'M-Setup'!$P$5,
IF(B503="External", 'M-Setup'!$T$5,
IF(B503="WC Facility",'M-Setup'!$X$5," "))))))</f>
        <v xml:space="preserve"> </v>
      </c>
      <c r="E507" s="46"/>
      <c r="F507" s="59"/>
      <c r="G507" s="89"/>
      <c r="H507" s="77"/>
      <c r="I507" s="49"/>
    </row>
    <row r="508" spans="1:9" ht="25.8" hidden="1" outlineLevel="1" x14ac:dyDescent="0.3">
      <c r="A508" s="118"/>
      <c r="B508" s="48" t="str">
        <f>IF(B503="Teaching (Lec)",'M-Setup'!$B$6,
IF(B503="Teaching (Lab)",'M-Setup'!$F$6,
IF(B503="Social-Common",'M-Setup'!$J$6,
IF(B503="Library-Study",'M-Setup'!$N$6,
IF(B503="External",'M-Setup'!$R$6,
IF(B503="WC Facility",'M-Setup'!$V$6," "))))))</f>
        <v xml:space="preserve"> </v>
      </c>
      <c r="C508" s="45" t="str">
        <f>IF(B503="Teaching (Lec)", 'M-Setup'!$C$6,
IF(B503="Teaching (Lab)", 'M-Setup'!$G$6,
IF(B503="Social-Common", 'M-Setup'!$K$6,
IF(B503="Library-Study", 'M-Setup'!$O$6,
IF(B503="External", 'M-Setup'!$S$6,
IF(B503="WC Facility",'M-Setup'!$W$6," "))))))</f>
        <v xml:space="preserve"> </v>
      </c>
      <c r="D508" s="44" t="str">
        <f>IF(B503="Teaching (Lec)", 'M-Setup'!$D$6,
IF(B503="Teaching (Lab)", 'M-Setup'!$H$6,
IF(B503="Social-Common", 'M-Setup'!$L$6,
IF(B503="Library-Study", 'M-Setup'!$P$6,
IF(B503="External", 'M-Setup'!$T$6,
IF(B503="WC Facility",'M-Setup'!$X$6," "))))))</f>
        <v xml:space="preserve"> </v>
      </c>
      <c r="E508" s="46"/>
      <c r="F508" s="59"/>
      <c r="G508" s="89"/>
      <c r="H508" s="77"/>
      <c r="I508" s="49"/>
    </row>
    <row r="509" spans="1:9" ht="25.8" hidden="1" outlineLevel="1" x14ac:dyDescent="0.3">
      <c r="A509" s="118"/>
      <c r="B509" s="48" t="str">
        <f>IF(B503="Teaching (Lec)",'M-Setup'!$B$7,
IF(B503="Teaching (Lab)",'M-Setup'!$F$7,
IF(B503="Social-Common",'M-Setup'!$J$7,
IF(B503="Library-Study",'M-Setup'!$N$7,
IF(B503="External",'M-Setup'!$R$7,
IF(B503="WC Facility",'M-Setup'!$V$7," "))))))</f>
        <v xml:space="preserve"> </v>
      </c>
      <c r="C509" s="45" t="str">
        <f>IF(B503="Teaching (Lec)", 'M-Setup'!$C$7,
IF(B503="Teaching (Lab)", 'M-Setup'!$G$7,
IF(B503="Social-Common", 'M-Setup'!$K$7,
IF(B503="Library-Study", 'M-Setup'!$O$7,
IF(B503="External", 'M-Setup'!$S$7,
IF(B503="WC Facility",'M-Setup'!$W$7," "))))))</f>
        <v xml:space="preserve"> </v>
      </c>
      <c r="D509" s="44" t="str">
        <f>IF(B503="Teaching (Lec)", 'M-Setup'!$D$7,
IF(B503="Teaching (Lab)", 'M-Setup'!$H$7,
IF(B503="Social-Common", 'M-Setup'!$L$7,
IF(B503="Library-Study", 'M-Setup'!$P$7,
IF(B503="External", 'M-Setup'!$T$7,
IF(B503="WC Facility",'M-Setup'!$X$7," "))))))</f>
        <v xml:space="preserve"> </v>
      </c>
      <c r="E509" s="46"/>
      <c r="F509" s="59"/>
      <c r="G509" s="89"/>
      <c r="H509" s="77"/>
      <c r="I509" s="49"/>
    </row>
    <row r="510" spans="1:9" ht="25.8" hidden="1" outlineLevel="1" x14ac:dyDescent="0.3">
      <c r="A510" s="118"/>
      <c r="B510" s="48" t="str">
        <f>IF(B503="Teaching (Lec)",'M-Setup'!$B$8,
IF(B503="Teaching (Lab)",'M-Setup'!$F$8,
IF(B503="Social-Common",'M-Setup'!$J$8,
IF(B503="Library-Study",'M-Setup'!$N$8,
IF(B503="External",'M-Setup'!$R$8,
IF(B503="WC Facility",'M-Setup'!$V$8," "))))))</f>
        <v xml:space="preserve"> </v>
      </c>
      <c r="C510" s="45" t="str">
        <f>IF(B503="Teaching (Lec)", 'M-Setup'!$C$8,
IF(B503="Teaching (Lab)", 'M-Setup'!$G$8,
IF(B503="Social-Common", 'M-Setup'!$K$8,
IF(B503="Library-Study", 'M-Setup'!$O$8,
IF(B503="External", 'M-Setup'!$S$8,
IF(B503="WC Facility",'M-Setup'!$W$8," "))))))</f>
        <v xml:space="preserve"> </v>
      </c>
      <c r="D510" s="44" t="str">
        <f>IF(B503="Teaching (Lec)", 'M-Setup'!$D$8,
IF(B503="Teaching (Lab)", 'M-Setup'!$H$8,
IF(B503="Social-Common", 'M-Setup'!$L$8,
IF(B503="Library-Study", 'M-Setup'!$P$8,
IF(B503="External", 'M-Setup'!$T$8,
IF(B503="WC Facility",'M-Setup'!$X$8," "))))))</f>
        <v xml:space="preserve"> </v>
      </c>
      <c r="E510" s="46"/>
      <c r="F510" s="59"/>
      <c r="G510" s="89"/>
      <c r="H510" s="77"/>
      <c r="I510" s="49"/>
    </row>
    <row r="511" spans="1:9" ht="25.8" hidden="1" outlineLevel="1" x14ac:dyDescent="0.3">
      <c r="A511" s="118"/>
      <c r="B511" s="48" t="str">
        <f>IF(B503="Teaching (Lec)",'M-Setup'!$B$9,
IF(B503="Teaching (Lab)",'M-Setup'!$F$9,
IF(B503="Social-Common",'M-Setup'!$J$9,
IF(B503="Library-Study",'M-Setup'!$N$9,
IF(B503="External",'M-Setup'!$R$9,
IF(B503="WC Facility",'M-Setup'!$V$9," "))))))</f>
        <v xml:space="preserve"> </v>
      </c>
      <c r="C511" s="45" t="str">
        <f>IF(B503="Teaching (Lec)", 'M-Setup'!$C$9,
IF(B503="Teaching (Lab)", 'M-Setup'!$G$9,
IF(B503="Social-Common", 'M-Setup'!$K$9,
IF(B503="Library-Study", 'M-Setup'!$O$9,
IF(B503="External", 'M-Setup'!$S$9,
IF(B503="WC Facility",'M-Setup'!$W$9," "))))))</f>
        <v xml:space="preserve"> </v>
      </c>
      <c r="D511" s="44" t="str">
        <f>IF(B503="Teaching (Lec)", 'M-Setup'!$D$9,
IF(B503="Teaching (Lab)", 'M-Setup'!$H$9,
IF(B503="Social-Common", 'M-Setup'!$L$9,
IF(B503="Library-Study", 'M-Setup'!$P$9,
IF(B503="External", 'M-Setup'!$T$9,
IF(B503="WC Facility",'M-Setup'!$X$9," "))))))</f>
        <v xml:space="preserve"> </v>
      </c>
      <c r="E511" s="46"/>
      <c r="F511" s="59"/>
      <c r="G511" s="89"/>
      <c r="H511" s="77"/>
      <c r="I511" s="49"/>
    </row>
    <row r="512" spans="1:9" ht="25.8" hidden="1" outlineLevel="1" x14ac:dyDescent="0.3">
      <c r="A512" s="118"/>
      <c r="B512" s="48" t="str">
        <f>IF(B503="Teaching (Lec)",'M-Setup'!$B$10,
IF(B503="Teaching (Lab)",'M-Setup'!$F$10,
IF(B503="Social-Common",'M-Setup'!$J$10,
IF(B503="Library-Study",'M-Setup'!$N$10,
IF(B503="External",'M-Setup'!$R$10,
IF(B503="WC Facility",'M-Setup'!$V$10," "))))))</f>
        <v xml:space="preserve"> </v>
      </c>
      <c r="C512" s="45" t="str">
        <f>IF(B503="Teaching (Lec)", 'M-Setup'!$C$10,
IF(B503="Teaching (Lab)", 'M-Setup'!$G$10,
IF(B503="Social-Common", 'M-Setup'!$K$10,
IF(B503="Library-Study", 'M-Setup'!$O$10,
IF(B503="External", 'M-Setup'!$S$10,
IF(B503="WC Facility",'M-Setup'!$W$10," "))))))</f>
        <v xml:space="preserve"> </v>
      </c>
      <c r="D512" s="44" t="str">
        <f>IF(B503="Teaching (Lec)", 'M-Setup'!$D$10,
IF(B503="Teaching (Lab)", 'M-Setup'!$H$10,
IF(B503="Social-Common", 'M-Setup'!$L$10,
IF(B503="Library-Study", 'M-Setup'!$P$10,
IF(B503="External", 'M-Setup'!$T$10,
IF(B503="WC Facility",'M-Setup'!$X$10," "))))))</f>
        <v xml:space="preserve"> </v>
      </c>
      <c r="E512" s="46"/>
      <c r="F512" s="59"/>
      <c r="G512" s="89"/>
      <c r="H512" s="77"/>
      <c r="I512" s="49"/>
    </row>
    <row r="513" spans="1:9" ht="25.8" hidden="1" outlineLevel="1" x14ac:dyDescent="0.3">
      <c r="A513" s="118"/>
      <c r="B513" s="48" t="str">
        <f>IF(B503="Teaching (Lec)",'M-Setup'!$B$11,
IF(B503="Teaching (Lab)",'M-Setup'!$F$11,
IF(B503="Social-Common",'M-Setup'!$J$11,
IF(B503="Library-Study",'M-Setup'!$N$11,
IF(B503="External",'M-Setup'!$R$11,
IF(B503="WC Facility",'M-Setup'!$V$11," "))))))</f>
        <v xml:space="preserve"> </v>
      </c>
      <c r="C513" s="45" t="str">
        <f>IF(B503="Teaching (Lec)", 'M-Setup'!$C$11,
IF(B503="Teaching (Lab)", 'M-Setup'!$G$11,
IF(B503="Social-Common", 'M-Setup'!$K$11,
IF(B503="Library-Study", 'M-Setup'!$O$11,
IF(B503="External", 'M-Setup'!$S$11,
IF(B503="WC Facility",'M-Setup'!$W$11," "))))))</f>
        <v xml:space="preserve"> </v>
      </c>
      <c r="D513" s="44" t="str">
        <f>IF(B503="Teaching (Lec)", 'M-Setup'!$D$11,
IF(B503="Teaching (Lab)", 'M-Setup'!$H$11,
IF(B503="Social-Common", 'M-Setup'!$L$11,
IF(B503="Library-Study", 'M-Setup'!$P$11,
IF(B503="External", 'M-Setup'!$T$11,
IF(B503="WC Facility",'M-Setup'!$X$11," "))))))</f>
        <v xml:space="preserve"> </v>
      </c>
      <c r="E513" s="46"/>
      <c r="F513" s="59"/>
      <c r="G513" s="89"/>
      <c r="H513" s="77"/>
      <c r="I513" s="49"/>
    </row>
    <row r="514" spans="1:9" ht="25.8" hidden="1" outlineLevel="1" x14ac:dyDescent="0.3">
      <c r="A514" s="118"/>
      <c r="B514" s="48" t="str">
        <f>IF(B503="Teaching (Lec)",'M-Setup'!$B$12,
IF(B503="Teaching (Lab)",'M-Setup'!$F$12,
IF(B503="Social-Common",'M-Setup'!$J$12,
IF(B503="Library-Study",'M-Setup'!$N$12,
IF(B503="External",'M-Setup'!$R$12,
IF(B503="WC Facility",'M-Setup'!$V$12," "))))))</f>
        <v xml:space="preserve"> </v>
      </c>
      <c r="C514" s="45" t="str">
        <f>IF(B503="Teaching (Lec)", 'M-Setup'!$C$12,
IF(B503="Teaching (Lab)", 'M-Setup'!$G$12,
IF(B503="Social-Common", 'M-Setup'!$K$12,
IF(B503="Library-Study", 'M-Setup'!$O$12,
IF(B503="External", 'M-Setup'!$S$12,
IF(B503="WC Facility",'M-Setup'!$W$12," "))))))</f>
        <v xml:space="preserve"> </v>
      </c>
      <c r="D514" s="44" t="str">
        <f>IF(B503="Teaching (Lec)", 'M-Setup'!$D$12,
IF(B503="Teaching (Lab)", 'M-Setup'!$H$12,
IF(B503="Social-Common", 'M-Setup'!$L$12,
IF(B503="Library-Study", 'M-Setup'!$P$12,
IF(B503="External", 'M-Setup'!$T$12,
IF(B503="WC Facility",'M-Setup'!$X$12," "))))))</f>
        <v xml:space="preserve"> </v>
      </c>
      <c r="E514" s="46"/>
      <c r="F514" s="59"/>
      <c r="G514" s="89"/>
      <c r="H514" s="77"/>
      <c r="I514" s="49"/>
    </row>
    <row r="515" spans="1:9" ht="25.8" hidden="1" outlineLevel="1" x14ac:dyDescent="0.3">
      <c r="A515" s="118"/>
      <c r="B515" s="48" t="str">
        <f>IF(B503="Teaching (Lec)",'M-Setup'!$B$13,
IF(B503="Teaching (Lab)",'M-Setup'!$F$13,
IF(B503="Social-Common",'M-Setup'!$J$13,
IF(B503="Library-Study",'M-Setup'!$N$13,
IF(B503="External",'M-Setup'!$R$13,
IF(B503="WC Facility",'M-Setup'!$V$13," "))))))</f>
        <v xml:space="preserve"> </v>
      </c>
      <c r="C515" s="45" t="str">
        <f>IF(B503="Teaching (Lec)", 'M-Setup'!$C$13,
IF(B503="Teaching (Lab)", 'M-Setup'!$G$13,
IF(B503="Social-Common", 'M-Setup'!$K$13,
IF(B503="Library-Study", 'M-Setup'!$O$13,
IF(B503="External", 'M-Setup'!$S$13,
IF(B503="WC Facility",'M-Setup'!$W$13," "))))))</f>
        <v xml:space="preserve"> </v>
      </c>
      <c r="D515" s="44" t="str">
        <f>IF(B503="Teaching (Lec)", 'M-Setup'!$D$13,
IF(B503="Teaching (Lab)", 'M-Setup'!$H$13,
IF(B503="Social-Common", 'M-Setup'!$L$13,
IF(B503="Library-Study", 'M-Setup'!$P$13,
IF(B503="External", 'M-Setup'!$T$13,
IF(B503="WC Facility",'M-Setup'!$X$13," "))))))</f>
        <v xml:space="preserve"> </v>
      </c>
      <c r="E515" s="46"/>
      <c r="F515" s="59"/>
      <c r="G515" s="89"/>
      <c r="H515" s="77"/>
      <c r="I515" s="49"/>
    </row>
    <row r="516" spans="1:9" ht="25.8" hidden="1" outlineLevel="1" x14ac:dyDescent="0.3">
      <c r="A516" s="118"/>
      <c r="B516" s="48" t="str">
        <f>IF(B503="Teaching (Lec)",'M-Setup'!$B$14,
IF(B503="Teaching (Lab)",'M-Setup'!$F$14,
IF(B503="Social-Common",'M-Setup'!$J$14,
IF(B503="Library-Study",'M-Setup'!$N$14,
IF(B503="External",'M-Setup'!$R$14,
IF(B503="WC Facility",'M-Setup'!$V$14," "))))))</f>
        <v xml:space="preserve"> </v>
      </c>
      <c r="C516" s="45" t="str">
        <f>IF(B503="Teaching (Lec)", 'M-Setup'!$C$14,
IF(B503="Teaching (Lab)", 'M-Setup'!$G$14,
IF(B503="Social-Common", 'M-Setup'!$K$14,
IF(B503="Library-Study", 'M-Setup'!$O$14,
IF(B503="External", 'M-Setup'!$S$14,
IF(B503="WC Facility",'M-Setup'!$W$14," "))))))</f>
        <v xml:space="preserve"> </v>
      </c>
      <c r="D516" s="44" t="str">
        <f>IF(B503="Teaching (Lec)", 'M-Setup'!$D$14,
IF(B503="Teaching (Lab)", 'M-Setup'!$H$14,
IF(B503="Social-Common", 'M-Setup'!$L$14,
IF(B503="Library-Study", 'M-Setup'!$P$14,
IF(B503="External", 'M-Setup'!$T$14,
IF(B503="WC Facility",'M-Setup'!$X$14," "))))))</f>
        <v xml:space="preserve"> </v>
      </c>
      <c r="E516" s="46"/>
      <c r="F516" s="59"/>
      <c r="G516" s="89"/>
      <c r="H516" s="77"/>
      <c r="I516" s="49"/>
    </row>
    <row r="517" spans="1:9" ht="25.8" hidden="1" outlineLevel="1" x14ac:dyDescent="0.3">
      <c r="A517" s="118"/>
      <c r="B517" s="48" t="str">
        <f>IF(B503="Teaching (Lec)",'M-Setup'!$B$15,
IF(B503="Teaching (Lab)",'M-Setup'!$F$15,
IF(B503="Social-Common",'M-Setup'!$J$15,
IF(B503="Library-Study",'M-Setup'!$N$15,
IF(B503="External",'M-Setup'!$R$15,
IF(B503="WC Facility",'M-Setup'!$V$15," "))))))</f>
        <v xml:space="preserve"> </v>
      </c>
      <c r="C517" s="45" t="str">
        <f>IF(B503="Teaching (Lec)", 'M-Setup'!$C$15,
IF(B503="Teaching (Lab)", 'M-Setup'!$G$15,
IF(B503="Social-Common", 'M-Setup'!$K$15,
IF(B503="Library-Study", 'M-Setup'!$O$15,
IF(B503="External", 'M-Setup'!$S$15,
IF(B503="WC Facility",'M-Setup'!$W$15," "))))))</f>
        <v xml:space="preserve"> </v>
      </c>
      <c r="D517" s="44" t="str">
        <f>IF(B503="Teaching (Lec)", 'M-Setup'!$D$15,
IF(B503="Teaching (Lab)", 'M-Setup'!$H$15,
IF(B503="Social-Common", 'M-Setup'!$L$15,
IF(B503="Library-Study", 'M-Setup'!$P$15,
IF(B503="External", 'M-Setup'!$T$15,
IF(B503="WC Facility",'M-Setup'!$X$15," "))))))</f>
        <v xml:space="preserve"> </v>
      </c>
      <c r="E517" s="46"/>
      <c r="F517" s="59"/>
      <c r="G517" s="89"/>
      <c r="H517" s="77"/>
      <c r="I517" s="49"/>
    </row>
    <row r="518" spans="1:9" ht="25.8" hidden="1" outlineLevel="1" x14ac:dyDescent="0.3">
      <c r="A518" s="118"/>
      <c r="B518" s="48" t="str">
        <f>IF(B503="Teaching (Lec)",'M-Setup'!$B$16,
IF(B503="Teaching (Lab)",'M-Setup'!$F$16,
IF(B503="Social-Common",'M-Setup'!$J$16,
IF(B503="Library-Study",'M-Setup'!$N$16,
IF(B503="External",'M-Setup'!$R$16,
IF(B503="WC Facility",'M-Setup'!$V$16," "))))))</f>
        <v xml:space="preserve"> </v>
      </c>
      <c r="C518" s="45" t="str">
        <f>IF(B503="Teaching (Lec)", 'M-Setup'!$C$16,
IF(B503="Teaching (Lab)", 'M-Setup'!$G$16,
IF(B503="Social-Common", 'M-Setup'!$K$16,
IF(B503="Library-Study", 'M-Setup'!$O$16,
IF(B503="External", 'M-Setup'!$S$16,
IF(B503="WC Facility",'M-Setup'!$W$16," "))))))</f>
        <v xml:space="preserve"> </v>
      </c>
      <c r="D518" s="44" t="str">
        <f>IF(B503="Teaching (Lec)", 'M-Setup'!$D$16,
IF(B503="Teaching (Lab)", 'M-Setup'!$H$16,
IF(B503="Social-Common", 'M-Setup'!$L$16,
IF(B503="Library-Study", 'M-Setup'!$P$16,
IF(B503="External", 'M-Setup'!$T$16,
IF(B503="WC Facility",'M-Setup'!$X$16," "))))))</f>
        <v xml:space="preserve"> </v>
      </c>
      <c r="E518" s="46"/>
      <c r="F518" s="60"/>
      <c r="G518" s="89"/>
      <c r="H518" s="77"/>
      <c r="I518" s="49"/>
    </row>
    <row r="519" spans="1:9" ht="25.8" hidden="1" outlineLevel="1" x14ac:dyDescent="0.3">
      <c r="A519" s="118"/>
      <c r="B519" s="48" t="str">
        <f>IF(B503="Teaching (Lec)",'M-Setup'!$B$17,
IF(B503="Teaching (Lab)",'M-Setup'!$F$17,
IF(B503="Social-Common",'M-Setup'!$J$17,
IF(B503="Library-Study",'M-Setup'!$N$17,
IF(B503="External",'M-Setup'!$R$17,
IF(B503="WC Facility",'M-Setup'!$V$17," "))))))</f>
        <v xml:space="preserve"> </v>
      </c>
      <c r="C519" s="45" t="str">
        <f>IF(B503="Teaching (Lec)", 'M-Setup'!$C$17,
IF(B503="Teaching (Lab)", 'M-Setup'!$G$17,
IF(B503="Social-Common", 'M-Setup'!$K$17,
IF(B503="Library-Study", 'M-Setup'!$O$17,
IF(B503="External", 'M-Setup'!$S$17,
IF(B503="WC Facility",'M-Setup'!$W$17," "))))))</f>
        <v xml:space="preserve"> </v>
      </c>
      <c r="D519" s="44" t="str">
        <f>IF(B503="Teaching (Lec)", 'M-Setup'!$D$17,
IF(B503="Teaching (Lab)", 'M-Setup'!$H$17,
IF(B503="Social-Common", 'M-Setup'!$L$17,
IF(B503="Library-Study", 'M-Setup'!$P$17,
IF(B503="External", 'M-Setup'!$T$17,
IF(B503="WC Facility",'M-Setup'!$X$17," "))))))</f>
        <v xml:space="preserve"> </v>
      </c>
      <c r="E519" s="46"/>
      <c r="F519" s="60"/>
      <c r="G519" s="89"/>
      <c r="H519" s="77"/>
      <c r="I519" s="49"/>
    </row>
    <row r="520" spans="1:9" ht="25.8" hidden="1" outlineLevel="1" x14ac:dyDescent="0.3">
      <c r="A520" s="118"/>
      <c r="B520" s="48" t="str">
        <f>IF(B503="Teaching (Lec)",'M-Setup'!$B$18,
IF(B503="Teaching (Lab)",'M-Setup'!$F$18,
IF(B503="Social-Common",'M-Setup'!$J$18,
IF(B503="Library-Study",'M-Setup'!$N$18,
IF(B503="External",'M-Setup'!$R$18,
IF(B503="WC Facility",'M-Setup'!$V$18," "))))))</f>
        <v xml:space="preserve"> </v>
      </c>
      <c r="C520" s="45" t="str">
        <f>IF(B503="Teaching (Lec)", 'M-Setup'!$C$18,
IF(B503="Teaching (Lab)", 'M-Setup'!$G$18,
IF(B503="Social-Common", 'M-Setup'!$K$18,
IF(B503="Library-Study", 'M-Setup'!$O$18,
IF(B503="External", 'M-Setup'!$S$18,
IF(B503="WC Facility",'M-Setup'!$W$18," "))))))</f>
        <v xml:space="preserve"> </v>
      </c>
      <c r="D520" s="44" t="str">
        <f>IF(B503="Teaching (Lec)", 'M-Setup'!$D$18,
IF(B503="Teaching (Lab)", 'M-Setup'!$H$18,
IF(B503="Social-Common", 'M-Setup'!$L$18,
IF(B503="Library-Study", 'M-Setup'!$P$18,
IF(B503="External", 'M-Setup'!$T$18,
IF(B503="WC Facility",'M-Setup'!$X$18," "))))))</f>
        <v xml:space="preserve"> </v>
      </c>
      <c r="E520" s="46"/>
      <c r="F520" s="60"/>
      <c r="G520" s="89"/>
      <c r="H520" s="77"/>
      <c r="I520" s="49"/>
    </row>
    <row r="521" spans="1:9" ht="25.8" hidden="1" outlineLevel="1" x14ac:dyDescent="0.3">
      <c r="A521" s="118"/>
      <c r="B521" s="48" t="str">
        <f>IF(B503="Teaching (Lec)",'M-Setup'!$B$19,
IF(B503="Teaching (Lab)",'M-Setup'!$F$19,
IF(B503="Social-Common",'M-Setup'!$J$19,
IF(B503="Library-Study",'M-Setup'!$N$19,
IF(B503="External",'M-Setup'!$R$19,
IF(B503="WC Facility",'M-Setup'!$V$19," "))))))</f>
        <v xml:space="preserve"> </v>
      </c>
      <c r="C521" s="45" t="str">
        <f>IF(B503="Teaching (Lec)", 'M-Setup'!$C$19,
IF(B503="Teaching (Lab)", 'M-Setup'!$G$19,
IF(B503="Social-Common", 'M-Setup'!$K$19,
IF(B503="Library-Study", 'M-Setup'!$O$19,
IF(B503="External", 'M-Setup'!$S$19,
IF(B503="WC Facility",'M-Setup'!$W$19," "))))))</f>
        <v xml:space="preserve"> </v>
      </c>
      <c r="D521" s="44" t="str">
        <f>IF(B503="Teaching (Lec)", 'M-Setup'!$D$19,
IF(B503="Teaching (Lab)", 'M-Setup'!$H$19,
IF(B503="Social-Common", 'M-Setup'!$L$19,
IF(B503="Library-Study", 'M-Setup'!$P$19,
IF(B503="External", 'M-Setup'!$T$19,
IF(B503="WC Facility",'M-Setup'!$X$19," "))))))</f>
        <v xml:space="preserve"> </v>
      </c>
      <c r="E521" s="46"/>
      <c r="F521" s="60"/>
      <c r="G521" s="89"/>
      <c r="H521" s="77"/>
      <c r="I521" s="49"/>
    </row>
    <row r="522" spans="1:9" ht="26.4" hidden="1" outlineLevel="1" thickBot="1" x14ac:dyDescent="0.35">
      <c r="A522" s="118"/>
      <c r="B522" s="50" t="str">
        <f>IF(B503="Teaching (Lec)",'M-Setup'!$B$20,
IF(B503="Teaching (Lab)",'M-Setup'!$F$20,
IF(B503="Social-Common",'M-Setup'!$J$20,
IF(B503="Library-Study",'M-Setup'!$N$20,
IF(B503="External",'M-Setup'!$R$20,
IF(B503="WC Facility",'M-Setup'!$V$20," "))))))</f>
        <v xml:space="preserve"> </v>
      </c>
      <c r="C522" s="51" t="str">
        <f>IF(B503="Teaching (Lec)", 'M-Setup'!$C$20,
IF(B503="Teaching (Lab)", 'M-Setup'!$G$20,
IF(B503="Social-Common", 'M-Setup'!$K$20,
IF(B503="Library-Study", 'M-Setup'!$O$20,
IF(B503="External", 'M-Setup'!$S$20,
IF(B503="WC Facility",'M-Setup'!$W$20," "))))))</f>
        <v xml:space="preserve"> </v>
      </c>
      <c r="D522" s="52" t="str">
        <f>IF(B503="Teaching (Lec)", 'M-Setup'!$D$20,
IF(B503="Teaching (Lab)", 'M-Setup'!$H$20,
IF(B503="Social-Common", 'M-Setup'!$L$20,
IF(B503="Library-Study", 'M-Setup'!$P$20,
IF(B503="External", 'M-Setup'!$T$20,
IF(B503="WC Facility",'M-Setup'!$X$20," "))))))</f>
        <v xml:space="preserve"> </v>
      </c>
      <c r="E522" s="53"/>
      <c r="F522" s="86"/>
      <c r="G522" s="90"/>
      <c r="H522" s="88"/>
      <c r="I522" s="54"/>
    </row>
    <row r="523" spans="1:9" ht="15" collapsed="1" thickBot="1" x14ac:dyDescent="0.35">
      <c r="A523" s="114">
        <v>27</v>
      </c>
      <c r="B523" s="57"/>
      <c r="C523" s="103"/>
      <c r="D523" s="61" t="str">
        <f>IF(B523="Teaching (Lec)", COUNTA(F527:F540)/14,
IF(B523="Teaching (Lab)", COUNTA(F527:F540)/14,
IF(B523="Social-Common", COUNTA(F527:F535)/9,
IF(B523="Library-Study", COUNTA(F527:F537)/11,
IF(B523="External", COUNTA(F527:F531)/5,
IF(B523="WC Facility", COUNTA(F527:F531)/10, " "))))))</f>
        <v xml:space="preserve"> </v>
      </c>
      <c r="H523" s="91">
        <f t="shared" ref="H523" si="11">COUNTA(I526:I542)</f>
        <v>0</v>
      </c>
    </row>
    <row r="524" spans="1:9" ht="15" hidden="1" outlineLevel="1" thickBot="1" x14ac:dyDescent="0.35">
      <c r="A524" s="118"/>
      <c r="B524" s="92" t="s">
        <v>52</v>
      </c>
      <c r="C524" s="101"/>
      <c r="D524" s="104"/>
      <c r="E524" s="1"/>
      <c r="F524" s="1"/>
      <c r="G524" s="1"/>
      <c r="H524" s="93"/>
    </row>
    <row r="525" spans="1:9" ht="28.8" hidden="1" outlineLevel="1" x14ac:dyDescent="0.3">
      <c r="A525" s="118"/>
      <c r="B525" s="32" t="s">
        <v>53</v>
      </c>
      <c r="C525" s="33" t="s">
        <v>54</v>
      </c>
      <c r="D525" s="102" t="s">
        <v>55</v>
      </c>
      <c r="E525" s="185" t="s">
        <v>131</v>
      </c>
      <c r="F525" s="185"/>
      <c r="G525" s="47" t="s">
        <v>57</v>
      </c>
      <c r="H525" s="87" t="s">
        <v>58</v>
      </c>
      <c r="I525" s="47" t="s">
        <v>59</v>
      </c>
    </row>
    <row r="526" spans="1:9" ht="25.8" hidden="1" outlineLevel="1" x14ac:dyDescent="0.3">
      <c r="A526" s="118"/>
      <c r="B526" s="48" t="str">
        <f>IF(B523="Teaching (Lec)",'M-Setup'!$B$4,
IF(B523="Teaching (Lab)",'M-Setup'!$F$4,
IF(B523="Social-Common",'M-Setup'!$J$4,
IF(B523="Library-Study",'M-Setup'!$N$4,
IF(B523="External",'M-Setup'!$R$4,
IF(B523="WC Facility",'M-Setup'!$V$4," "))))))</f>
        <v xml:space="preserve"> </v>
      </c>
      <c r="C526" s="45" t="str">
        <f>IF(B523="Teaching (Lec)", 'M-Setup'!$C$4,
IF(B523="Teaching (Lab)", 'M-Setup'!$G$4,
IF(B523="Social-Common", 'M-Setup'!$K$4,
IF(B523="Library-Study", 'M-Setup'!$O$4,
IF(B523="External", 'M-Setup'!$S$4,
IF(B523="WC Facility",'M-Setup'!$W$4," "))))))</f>
        <v xml:space="preserve"> </v>
      </c>
      <c r="D526" s="44" t="str">
        <f>IF(B523="Teaching (Lec)", 'M-Setup'!$D$4,
IF(B523="Teaching (Lab)", 'M-Setup'!$H$4,
IF(B523="Social-Common", 'M-Setup'!$L$4,
IF(B523="Library-Study", 'M-Setup'!$P$4,
IF(B523="External", 'M-Setup'!$T$4,
IF(B523="WC Facility", 'M-Setup'!$X$4, " "))))))</f>
        <v xml:space="preserve"> </v>
      </c>
      <c r="E526" s="46"/>
      <c r="F526" s="59"/>
      <c r="G526" s="89"/>
      <c r="H526" s="77"/>
      <c r="I526" s="49"/>
    </row>
    <row r="527" spans="1:9" ht="25.8" hidden="1" outlineLevel="1" x14ac:dyDescent="0.3">
      <c r="A527" s="118"/>
      <c r="B527" s="48" t="str">
        <f>IF(B523="Teaching (Lec)",'M-Setup'!$B$5,
IF(B523="Teaching (Lab)",'M-Setup'!$F$5,
IF(B523="Social-Common",'M-Setup'!$J$5,
IF(B523="Library-Study",'M-Setup'!$N$5,
IF(B523="External",'M-Setup'!$R$5,
IF(B523="WC Facility",'M-Setup'!$V$5," "))))))</f>
        <v xml:space="preserve"> </v>
      </c>
      <c r="C527" s="45" t="str">
        <f>IF(B523="Teaching (Lec)", 'M-Setup'!$C$5,
IF(B523="Teaching (Lab)", 'M-Setup'!$G$5,
IF(B523="Social-Common", 'M-Setup'!$K$5,
IF(B523="Library-Study", 'M-Setup'!$O$5,
IF(B523="External", 'M-Setup'!$S$5,
IF(B523="WC Facility",'M-Setup'!$W$5," "))))))</f>
        <v xml:space="preserve"> </v>
      </c>
      <c r="D527" s="44" t="str">
        <f>IF(B523="Teaching (Lec)", 'M-Setup'!$D$5,
IF(B523="Teaching (Lab)", 'M-Setup'!$H$5,
IF(B523="Social-Common", 'M-Setup'!$L$5,
IF(B523="Library-Study", 'M-Setup'!$P$5,
IF(B523="External", 'M-Setup'!$T$5,
IF(B523="WC Facility",'M-Setup'!$X$5," "))))))</f>
        <v xml:space="preserve"> </v>
      </c>
      <c r="E527" s="46"/>
      <c r="F527" s="59"/>
      <c r="G527" s="89"/>
      <c r="H527" s="77"/>
      <c r="I527" s="49"/>
    </row>
    <row r="528" spans="1:9" ht="25.8" hidden="1" outlineLevel="1" x14ac:dyDescent="0.3">
      <c r="A528" s="118"/>
      <c r="B528" s="48" t="str">
        <f>IF(B523="Teaching (Lec)",'M-Setup'!$B$6,
IF(B523="Teaching (Lab)",'M-Setup'!$F$6,
IF(B523="Social-Common",'M-Setup'!$J$6,
IF(B523="Library-Study",'M-Setup'!$N$6,
IF(B523="External",'M-Setup'!$R$6,
IF(B523="WC Facility",'M-Setup'!$V$6," "))))))</f>
        <v xml:space="preserve"> </v>
      </c>
      <c r="C528" s="45" t="str">
        <f>IF(B523="Teaching (Lec)", 'M-Setup'!$C$6,
IF(B523="Teaching (Lab)", 'M-Setup'!$G$6,
IF(B523="Social-Common", 'M-Setup'!$K$6,
IF(B523="Library-Study", 'M-Setup'!$O$6,
IF(B523="External", 'M-Setup'!$S$6,
IF(B523="WC Facility",'M-Setup'!$W$6," "))))))</f>
        <v xml:space="preserve"> </v>
      </c>
      <c r="D528" s="44" t="str">
        <f>IF(B523="Teaching (Lec)", 'M-Setup'!$D$6,
IF(B523="Teaching (Lab)", 'M-Setup'!$H$6,
IF(B523="Social-Common", 'M-Setup'!$L$6,
IF(B523="Library-Study", 'M-Setup'!$P$6,
IF(B523="External", 'M-Setup'!$T$6,
IF(B523="WC Facility",'M-Setup'!$X$6," "))))))</f>
        <v xml:space="preserve"> </v>
      </c>
      <c r="E528" s="46"/>
      <c r="F528" s="59"/>
      <c r="G528" s="89"/>
      <c r="H528" s="77"/>
      <c r="I528" s="49"/>
    </row>
    <row r="529" spans="1:9" ht="25.8" hidden="1" outlineLevel="1" x14ac:dyDescent="0.3">
      <c r="A529" s="118"/>
      <c r="B529" s="48" t="str">
        <f>IF(B523="Teaching (Lec)",'M-Setup'!$B$7,
IF(B523="Teaching (Lab)",'M-Setup'!$F$7,
IF(B523="Social-Common",'M-Setup'!$J$7,
IF(B523="Library-Study",'M-Setup'!$N$7,
IF(B523="External",'M-Setup'!$R$7,
IF(B523="WC Facility",'M-Setup'!$V$7," "))))))</f>
        <v xml:space="preserve"> </v>
      </c>
      <c r="C529" s="45" t="str">
        <f>IF(B523="Teaching (Lec)", 'M-Setup'!$C$7,
IF(B523="Teaching (Lab)", 'M-Setup'!$G$7,
IF(B523="Social-Common", 'M-Setup'!$K$7,
IF(B523="Library-Study", 'M-Setup'!$O$7,
IF(B523="External", 'M-Setup'!$S$7,
IF(B523="WC Facility",'M-Setup'!$W$7," "))))))</f>
        <v xml:space="preserve"> </v>
      </c>
      <c r="D529" s="44" t="str">
        <f>IF(B523="Teaching (Lec)", 'M-Setup'!$D$7,
IF(B523="Teaching (Lab)", 'M-Setup'!$H$7,
IF(B523="Social-Common", 'M-Setup'!$L$7,
IF(B523="Library-Study", 'M-Setup'!$P$7,
IF(B523="External", 'M-Setup'!$T$7,
IF(B523="WC Facility",'M-Setup'!$X$7," "))))))</f>
        <v xml:space="preserve"> </v>
      </c>
      <c r="E529" s="46"/>
      <c r="F529" s="59"/>
      <c r="G529" s="89"/>
      <c r="H529" s="77"/>
      <c r="I529" s="49"/>
    </row>
    <row r="530" spans="1:9" ht="25.8" hidden="1" outlineLevel="1" x14ac:dyDescent="0.3">
      <c r="A530" s="118"/>
      <c r="B530" s="48" t="str">
        <f>IF(B523="Teaching (Lec)",'M-Setup'!$B$8,
IF(B523="Teaching (Lab)",'M-Setup'!$F$8,
IF(B523="Social-Common",'M-Setup'!$J$8,
IF(B523="Library-Study",'M-Setup'!$N$8,
IF(B523="External",'M-Setup'!$R$8,
IF(B523="WC Facility",'M-Setup'!$V$8," "))))))</f>
        <v xml:space="preserve"> </v>
      </c>
      <c r="C530" s="45" t="str">
        <f>IF(B523="Teaching (Lec)", 'M-Setup'!$C$8,
IF(B523="Teaching (Lab)", 'M-Setup'!$G$8,
IF(B523="Social-Common", 'M-Setup'!$K$8,
IF(B523="Library-Study", 'M-Setup'!$O$8,
IF(B523="External", 'M-Setup'!$S$8,
IF(B523="WC Facility",'M-Setup'!$W$8," "))))))</f>
        <v xml:space="preserve"> </v>
      </c>
      <c r="D530" s="44" t="str">
        <f>IF(B523="Teaching (Lec)", 'M-Setup'!$D$8,
IF(B523="Teaching (Lab)", 'M-Setup'!$H$8,
IF(B523="Social-Common", 'M-Setup'!$L$8,
IF(B523="Library-Study", 'M-Setup'!$P$8,
IF(B523="External", 'M-Setup'!$T$8,
IF(B523="WC Facility",'M-Setup'!$X$8," "))))))</f>
        <v xml:space="preserve"> </v>
      </c>
      <c r="E530" s="46"/>
      <c r="F530" s="59"/>
      <c r="G530" s="89"/>
      <c r="H530" s="77"/>
      <c r="I530" s="49"/>
    </row>
    <row r="531" spans="1:9" ht="25.8" hidden="1" outlineLevel="1" x14ac:dyDescent="0.3">
      <c r="A531" s="118"/>
      <c r="B531" s="48" t="str">
        <f>IF(B523="Teaching (Lec)",'M-Setup'!$B$9,
IF(B523="Teaching (Lab)",'M-Setup'!$F$9,
IF(B523="Social-Common",'M-Setup'!$J$9,
IF(B523="Library-Study",'M-Setup'!$N$9,
IF(B523="External",'M-Setup'!$R$9,
IF(B523="WC Facility",'M-Setup'!$V$9," "))))))</f>
        <v xml:space="preserve"> </v>
      </c>
      <c r="C531" s="45" t="str">
        <f>IF(B523="Teaching (Lec)", 'M-Setup'!$C$9,
IF(B523="Teaching (Lab)", 'M-Setup'!$G$9,
IF(B523="Social-Common", 'M-Setup'!$K$9,
IF(B523="Library-Study", 'M-Setup'!$O$9,
IF(B523="External", 'M-Setup'!$S$9,
IF(B523="WC Facility",'M-Setup'!$W$9," "))))))</f>
        <v xml:space="preserve"> </v>
      </c>
      <c r="D531" s="44" t="str">
        <f>IF(B523="Teaching (Lec)", 'M-Setup'!$D$9,
IF(B523="Teaching (Lab)", 'M-Setup'!$H$9,
IF(B523="Social-Common", 'M-Setup'!$L$9,
IF(B523="Library-Study", 'M-Setup'!$P$9,
IF(B523="External", 'M-Setup'!$T$9,
IF(B523="WC Facility",'M-Setup'!$X$9," "))))))</f>
        <v xml:space="preserve"> </v>
      </c>
      <c r="E531" s="46"/>
      <c r="F531" s="59"/>
      <c r="G531" s="89"/>
      <c r="H531" s="77"/>
      <c r="I531" s="49"/>
    </row>
    <row r="532" spans="1:9" ht="25.8" hidden="1" outlineLevel="1" x14ac:dyDescent="0.3">
      <c r="A532" s="118"/>
      <c r="B532" s="48" t="str">
        <f>IF(B523="Teaching (Lec)",'M-Setup'!$B$10,
IF(B523="Teaching (Lab)",'M-Setup'!$F$10,
IF(B523="Social-Common",'M-Setup'!$J$10,
IF(B523="Library-Study",'M-Setup'!$N$10,
IF(B523="External",'M-Setup'!$R$10,
IF(B523="WC Facility",'M-Setup'!$V$10," "))))))</f>
        <v xml:space="preserve"> </v>
      </c>
      <c r="C532" s="45" t="str">
        <f>IF(B523="Teaching (Lec)", 'M-Setup'!$C$10,
IF(B523="Teaching (Lab)", 'M-Setup'!$G$10,
IF(B523="Social-Common", 'M-Setup'!$K$10,
IF(B523="Library-Study", 'M-Setup'!$O$10,
IF(B523="External", 'M-Setup'!$S$10,
IF(B523="WC Facility",'M-Setup'!$W$10," "))))))</f>
        <v xml:space="preserve"> </v>
      </c>
      <c r="D532" s="44" t="str">
        <f>IF(B523="Teaching (Lec)", 'M-Setup'!$D$10,
IF(B523="Teaching (Lab)", 'M-Setup'!$H$10,
IF(B523="Social-Common", 'M-Setup'!$L$10,
IF(B523="Library-Study", 'M-Setup'!$P$10,
IF(B523="External", 'M-Setup'!$T$10,
IF(B523="WC Facility",'M-Setup'!$X$10," "))))))</f>
        <v xml:space="preserve"> </v>
      </c>
      <c r="E532" s="46"/>
      <c r="F532" s="59"/>
      <c r="G532" s="89"/>
      <c r="H532" s="77"/>
      <c r="I532" s="49"/>
    </row>
    <row r="533" spans="1:9" ht="25.8" hidden="1" outlineLevel="1" x14ac:dyDescent="0.3">
      <c r="A533" s="118"/>
      <c r="B533" s="48" t="str">
        <f>IF(B523="Teaching (Lec)",'M-Setup'!$B$11,
IF(B523="Teaching (Lab)",'M-Setup'!$F$11,
IF(B523="Social-Common",'M-Setup'!$J$11,
IF(B523="Library-Study",'M-Setup'!$N$11,
IF(B523="External",'M-Setup'!$R$11,
IF(B523="WC Facility",'M-Setup'!$V$11," "))))))</f>
        <v xml:space="preserve"> </v>
      </c>
      <c r="C533" s="45" t="str">
        <f>IF(B523="Teaching (Lec)", 'M-Setup'!$C$11,
IF(B523="Teaching (Lab)", 'M-Setup'!$G$11,
IF(B523="Social-Common", 'M-Setup'!$K$11,
IF(B523="Library-Study", 'M-Setup'!$O$11,
IF(B523="External", 'M-Setup'!$S$11,
IF(B523="WC Facility",'M-Setup'!$W$11," "))))))</f>
        <v xml:space="preserve"> </v>
      </c>
      <c r="D533" s="44" t="str">
        <f>IF(B523="Teaching (Lec)", 'M-Setup'!$D$11,
IF(B523="Teaching (Lab)", 'M-Setup'!$H$11,
IF(B523="Social-Common", 'M-Setup'!$L$11,
IF(B523="Library-Study", 'M-Setup'!$P$11,
IF(B523="External", 'M-Setup'!$T$11,
IF(B523="WC Facility",'M-Setup'!$X$11," "))))))</f>
        <v xml:space="preserve"> </v>
      </c>
      <c r="E533" s="46"/>
      <c r="F533" s="59"/>
      <c r="G533" s="89"/>
      <c r="H533" s="77"/>
      <c r="I533" s="49"/>
    </row>
    <row r="534" spans="1:9" ht="25.8" hidden="1" outlineLevel="1" x14ac:dyDescent="0.3">
      <c r="A534" s="118"/>
      <c r="B534" s="48" t="str">
        <f>IF(B523="Teaching (Lec)",'M-Setup'!$B$12,
IF(B523="Teaching (Lab)",'M-Setup'!$F$12,
IF(B523="Social-Common",'M-Setup'!$J$12,
IF(B523="Library-Study",'M-Setup'!$N$12,
IF(B523="External",'M-Setup'!$R$12,
IF(B523="WC Facility",'M-Setup'!$V$12," "))))))</f>
        <v xml:space="preserve"> </v>
      </c>
      <c r="C534" s="45" t="str">
        <f>IF(B523="Teaching (Lec)", 'M-Setup'!$C$12,
IF(B523="Teaching (Lab)", 'M-Setup'!$G$12,
IF(B523="Social-Common", 'M-Setup'!$K$12,
IF(B523="Library-Study", 'M-Setup'!$O$12,
IF(B523="External", 'M-Setup'!$S$12,
IF(B523="WC Facility",'M-Setup'!$W$12," "))))))</f>
        <v xml:space="preserve"> </v>
      </c>
      <c r="D534" s="44" t="str">
        <f>IF(B523="Teaching (Lec)", 'M-Setup'!$D$12,
IF(B523="Teaching (Lab)", 'M-Setup'!$H$12,
IF(B523="Social-Common", 'M-Setup'!$L$12,
IF(B523="Library-Study", 'M-Setup'!$P$12,
IF(B523="External", 'M-Setup'!$T$12,
IF(B523="WC Facility",'M-Setup'!$X$12," "))))))</f>
        <v xml:space="preserve"> </v>
      </c>
      <c r="E534" s="46"/>
      <c r="F534" s="59"/>
      <c r="G534" s="89"/>
      <c r="H534" s="77"/>
      <c r="I534" s="49"/>
    </row>
    <row r="535" spans="1:9" ht="25.8" hidden="1" outlineLevel="1" x14ac:dyDescent="0.3">
      <c r="A535" s="118"/>
      <c r="B535" s="48" t="str">
        <f>IF(B523="Teaching (Lec)",'M-Setup'!$B$13,
IF(B523="Teaching (Lab)",'M-Setup'!$F$13,
IF(B523="Social-Common",'M-Setup'!$J$13,
IF(B523="Library-Study",'M-Setup'!$N$13,
IF(B523="External",'M-Setup'!$R$13,
IF(B523="WC Facility",'M-Setup'!$V$13," "))))))</f>
        <v xml:space="preserve"> </v>
      </c>
      <c r="C535" s="45" t="str">
        <f>IF(B523="Teaching (Lec)", 'M-Setup'!$C$13,
IF(B523="Teaching (Lab)", 'M-Setup'!$G$13,
IF(B523="Social-Common", 'M-Setup'!$K$13,
IF(B523="Library-Study", 'M-Setup'!$O$13,
IF(B523="External", 'M-Setup'!$S$13,
IF(B523="WC Facility",'M-Setup'!$W$13," "))))))</f>
        <v xml:space="preserve"> </v>
      </c>
      <c r="D535" s="44" t="str">
        <f>IF(B523="Teaching (Lec)", 'M-Setup'!$D$13,
IF(B523="Teaching (Lab)", 'M-Setup'!$H$13,
IF(B523="Social-Common", 'M-Setup'!$L$13,
IF(B523="Library-Study", 'M-Setup'!$P$13,
IF(B523="External", 'M-Setup'!$T$13,
IF(B523="WC Facility",'M-Setup'!$X$13," "))))))</f>
        <v xml:space="preserve"> </v>
      </c>
      <c r="E535" s="46"/>
      <c r="F535" s="59"/>
      <c r="G535" s="89"/>
      <c r="H535" s="77"/>
      <c r="I535" s="49"/>
    </row>
    <row r="536" spans="1:9" ht="25.8" hidden="1" outlineLevel="1" x14ac:dyDescent="0.3">
      <c r="A536" s="118"/>
      <c r="B536" s="48" t="str">
        <f>IF(B523="Teaching (Lec)",'M-Setup'!$B$14,
IF(B523="Teaching (Lab)",'M-Setup'!$F$14,
IF(B523="Social-Common",'M-Setup'!$J$14,
IF(B523="Library-Study",'M-Setup'!$N$14,
IF(B523="External",'M-Setup'!$R$14,
IF(B523="WC Facility",'M-Setup'!$V$14," "))))))</f>
        <v xml:space="preserve"> </v>
      </c>
      <c r="C536" s="45" t="str">
        <f>IF(B523="Teaching (Lec)", 'M-Setup'!$C$14,
IF(B523="Teaching (Lab)", 'M-Setup'!$G$14,
IF(B523="Social-Common", 'M-Setup'!$K$14,
IF(B523="Library-Study", 'M-Setup'!$O$14,
IF(B523="External", 'M-Setup'!$S$14,
IF(B523="WC Facility",'M-Setup'!$W$14," "))))))</f>
        <v xml:space="preserve"> </v>
      </c>
      <c r="D536" s="44" t="str">
        <f>IF(B523="Teaching (Lec)", 'M-Setup'!$D$14,
IF(B523="Teaching (Lab)", 'M-Setup'!$H$14,
IF(B523="Social-Common", 'M-Setup'!$L$14,
IF(B523="Library-Study", 'M-Setup'!$P$14,
IF(B523="External", 'M-Setup'!$T$14,
IF(B523="WC Facility",'M-Setup'!$X$14," "))))))</f>
        <v xml:space="preserve"> </v>
      </c>
      <c r="E536" s="46"/>
      <c r="F536" s="59"/>
      <c r="G536" s="89"/>
      <c r="H536" s="77"/>
      <c r="I536" s="49"/>
    </row>
    <row r="537" spans="1:9" ht="25.8" hidden="1" outlineLevel="1" x14ac:dyDescent="0.3">
      <c r="A537" s="118"/>
      <c r="B537" s="48" t="str">
        <f>IF(B523="Teaching (Lec)",'M-Setup'!$B$15,
IF(B523="Teaching (Lab)",'M-Setup'!$F$15,
IF(B523="Social-Common",'M-Setup'!$J$15,
IF(B523="Library-Study",'M-Setup'!$N$15,
IF(B523="External",'M-Setup'!$R$15,
IF(B523="WC Facility",'M-Setup'!$V$15," "))))))</f>
        <v xml:space="preserve"> </v>
      </c>
      <c r="C537" s="45" t="str">
        <f>IF(B523="Teaching (Lec)", 'M-Setup'!$C$15,
IF(B523="Teaching (Lab)", 'M-Setup'!$G$15,
IF(B523="Social-Common", 'M-Setup'!$K$15,
IF(B523="Library-Study", 'M-Setup'!$O$15,
IF(B523="External", 'M-Setup'!$S$15,
IF(B523="WC Facility",'M-Setup'!$W$15," "))))))</f>
        <v xml:space="preserve"> </v>
      </c>
      <c r="D537" s="44" t="str">
        <f>IF(B523="Teaching (Lec)", 'M-Setup'!$D$15,
IF(B523="Teaching (Lab)", 'M-Setup'!$H$15,
IF(B523="Social-Common", 'M-Setup'!$L$15,
IF(B523="Library-Study", 'M-Setup'!$P$15,
IF(B523="External", 'M-Setup'!$T$15,
IF(B523="WC Facility",'M-Setup'!$X$15," "))))))</f>
        <v xml:space="preserve"> </v>
      </c>
      <c r="E537" s="46"/>
      <c r="F537" s="59"/>
      <c r="G537" s="89"/>
      <c r="H537" s="77"/>
      <c r="I537" s="49"/>
    </row>
    <row r="538" spans="1:9" ht="25.8" hidden="1" outlineLevel="1" x14ac:dyDescent="0.3">
      <c r="A538" s="118"/>
      <c r="B538" s="48" t="str">
        <f>IF(B523="Teaching (Lec)",'M-Setup'!$B$16,
IF(B523="Teaching (Lab)",'M-Setup'!$F$16,
IF(B523="Social-Common",'M-Setup'!$J$16,
IF(B523="Library-Study",'M-Setup'!$N$16,
IF(B523="External",'M-Setup'!$R$16,
IF(B523="WC Facility",'M-Setup'!$V$16," "))))))</f>
        <v xml:space="preserve"> </v>
      </c>
      <c r="C538" s="45" t="str">
        <f>IF(B523="Teaching (Lec)", 'M-Setup'!$C$16,
IF(B523="Teaching (Lab)", 'M-Setup'!$G$16,
IF(B523="Social-Common", 'M-Setup'!$K$16,
IF(B523="Library-Study", 'M-Setup'!$O$16,
IF(B523="External", 'M-Setup'!$S$16,
IF(B523="WC Facility",'M-Setup'!$W$16," "))))))</f>
        <v xml:space="preserve"> </v>
      </c>
      <c r="D538" s="44" t="str">
        <f>IF(B523="Teaching (Lec)", 'M-Setup'!$D$16,
IF(B523="Teaching (Lab)", 'M-Setup'!$H$16,
IF(B523="Social-Common", 'M-Setup'!$L$16,
IF(B523="Library-Study", 'M-Setup'!$P$16,
IF(B523="External", 'M-Setup'!$T$16,
IF(B523="WC Facility",'M-Setup'!$X$16," "))))))</f>
        <v xml:space="preserve"> </v>
      </c>
      <c r="E538" s="46"/>
      <c r="F538" s="60"/>
      <c r="G538" s="89"/>
      <c r="H538" s="77"/>
      <c r="I538" s="49"/>
    </row>
    <row r="539" spans="1:9" ht="25.8" hidden="1" outlineLevel="1" x14ac:dyDescent="0.3">
      <c r="A539" s="118"/>
      <c r="B539" s="48" t="str">
        <f>IF(B523="Teaching (Lec)",'M-Setup'!$B$17,
IF(B523="Teaching (Lab)",'M-Setup'!$F$17,
IF(B523="Social-Common",'M-Setup'!$J$17,
IF(B523="Library-Study",'M-Setup'!$N$17,
IF(B523="External",'M-Setup'!$R$17,
IF(B523="WC Facility",'M-Setup'!$V$17," "))))))</f>
        <v xml:space="preserve"> </v>
      </c>
      <c r="C539" s="45" t="str">
        <f>IF(B523="Teaching (Lec)", 'M-Setup'!$C$17,
IF(B523="Teaching (Lab)", 'M-Setup'!$G$17,
IF(B523="Social-Common", 'M-Setup'!$K$17,
IF(B523="Library-Study", 'M-Setup'!$O$17,
IF(B523="External", 'M-Setup'!$S$17,
IF(B523="WC Facility",'M-Setup'!$W$17," "))))))</f>
        <v xml:space="preserve"> </v>
      </c>
      <c r="D539" s="44" t="str">
        <f>IF(B523="Teaching (Lec)", 'M-Setup'!$D$17,
IF(B523="Teaching (Lab)", 'M-Setup'!$H$17,
IF(B523="Social-Common", 'M-Setup'!$L$17,
IF(B523="Library-Study", 'M-Setup'!$P$17,
IF(B523="External", 'M-Setup'!$T$17,
IF(B523="WC Facility",'M-Setup'!$X$17," "))))))</f>
        <v xml:space="preserve"> </v>
      </c>
      <c r="E539" s="46"/>
      <c r="F539" s="60"/>
      <c r="G539" s="89"/>
      <c r="H539" s="77"/>
      <c r="I539" s="49"/>
    </row>
    <row r="540" spans="1:9" ht="25.8" hidden="1" outlineLevel="1" x14ac:dyDescent="0.3">
      <c r="A540" s="118"/>
      <c r="B540" s="48" t="str">
        <f>IF(B523="Teaching (Lec)",'M-Setup'!$B$18,
IF(B523="Teaching (Lab)",'M-Setup'!$F$18,
IF(B523="Social-Common",'M-Setup'!$J$18,
IF(B523="Library-Study",'M-Setup'!$N$18,
IF(B523="External",'M-Setup'!$R$18,
IF(B523="WC Facility",'M-Setup'!$V$18," "))))))</f>
        <v xml:space="preserve"> </v>
      </c>
      <c r="C540" s="45" t="str">
        <f>IF(B523="Teaching (Lec)", 'M-Setup'!$C$18,
IF(B523="Teaching (Lab)", 'M-Setup'!$G$18,
IF(B523="Social-Common", 'M-Setup'!$K$18,
IF(B523="Library-Study", 'M-Setup'!$O$18,
IF(B523="External", 'M-Setup'!$S$18,
IF(B523="WC Facility",'M-Setup'!$W$18," "))))))</f>
        <v xml:space="preserve"> </v>
      </c>
      <c r="D540" s="44" t="str">
        <f>IF(B523="Teaching (Lec)", 'M-Setup'!$D$18,
IF(B523="Teaching (Lab)", 'M-Setup'!$H$18,
IF(B523="Social-Common", 'M-Setup'!$L$18,
IF(B523="Library-Study", 'M-Setup'!$P$18,
IF(B523="External", 'M-Setup'!$T$18,
IF(B523="WC Facility",'M-Setup'!$X$18," "))))))</f>
        <v xml:space="preserve"> </v>
      </c>
      <c r="E540" s="46"/>
      <c r="F540" s="60"/>
      <c r="G540" s="89"/>
      <c r="H540" s="77"/>
      <c r="I540" s="49"/>
    </row>
    <row r="541" spans="1:9" ht="25.8" hidden="1" outlineLevel="1" x14ac:dyDescent="0.3">
      <c r="A541" s="118"/>
      <c r="B541" s="48" t="str">
        <f>IF(B523="Teaching (Lec)",'M-Setup'!$B$19,
IF(B523="Teaching (Lab)",'M-Setup'!$F$19,
IF(B523="Social-Common",'M-Setup'!$J$19,
IF(B523="Library-Study",'M-Setup'!$N$19,
IF(B523="External",'M-Setup'!$R$19,
IF(B523="WC Facility",'M-Setup'!$V$19," "))))))</f>
        <v xml:space="preserve"> </v>
      </c>
      <c r="C541" s="45" t="str">
        <f>IF(B523="Teaching (Lec)", 'M-Setup'!$C$19,
IF(B523="Teaching (Lab)", 'M-Setup'!$G$19,
IF(B523="Social-Common", 'M-Setup'!$K$19,
IF(B523="Library-Study", 'M-Setup'!$O$19,
IF(B523="External", 'M-Setup'!$S$19,
IF(B523="WC Facility",'M-Setup'!$W$19," "))))))</f>
        <v xml:space="preserve"> </v>
      </c>
      <c r="D541" s="44" t="str">
        <f>IF(B523="Teaching (Lec)", 'M-Setup'!$D$19,
IF(B523="Teaching (Lab)", 'M-Setup'!$H$19,
IF(B523="Social-Common", 'M-Setup'!$L$19,
IF(B523="Library-Study", 'M-Setup'!$P$19,
IF(B523="External", 'M-Setup'!$T$19,
IF(B523="WC Facility",'M-Setup'!$X$19," "))))))</f>
        <v xml:space="preserve"> </v>
      </c>
      <c r="E541" s="46"/>
      <c r="F541" s="60"/>
      <c r="G541" s="89"/>
      <c r="H541" s="77"/>
      <c r="I541" s="49"/>
    </row>
    <row r="542" spans="1:9" ht="26.4" hidden="1" outlineLevel="1" thickBot="1" x14ac:dyDescent="0.35">
      <c r="A542" s="118"/>
      <c r="B542" s="50" t="str">
        <f>IF(B523="Teaching (Lec)",'M-Setup'!$B$20,
IF(B523="Teaching (Lab)",'M-Setup'!$F$20,
IF(B523="Social-Common",'M-Setup'!$J$20,
IF(B523="Library-Study",'M-Setup'!$N$20,
IF(B523="External",'M-Setup'!$R$20,
IF(B523="WC Facility",'M-Setup'!$V$20," "))))))</f>
        <v xml:space="preserve"> </v>
      </c>
      <c r="C542" s="51" t="str">
        <f>IF(B523="Teaching (Lec)", 'M-Setup'!$C$20,
IF(B523="Teaching (Lab)", 'M-Setup'!$G$20,
IF(B523="Social-Common", 'M-Setup'!$K$20,
IF(B523="Library-Study", 'M-Setup'!$O$20,
IF(B523="External", 'M-Setup'!$S$20,
IF(B523="WC Facility",'M-Setup'!$W$20," "))))))</f>
        <v xml:space="preserve"> </v>
      </c>
      <c r="D542" s="52" t="str">
        <f>IF(B523="Teaching (Lec)", 'M-Setup'!$D$20,
IF(B523="Teaching (Lab)", 'M-Setup'!$H$20,
IF(B523="Social-Common", 'M-Setup'!$L$20,
IF(B523="Library-Study", 'M-Setup'!$P$20,
IF(B523="External", 'M-Setup'!$T$20,
IF(B523="WC Facility",'M-Setup'!$X$20," "))))))</f>
        <v xml:space="preserve"> </v>
      </c>
      <c r="E542" s="53"/>
      <c r="F542" s="86"/>
      <c r="G542" s="90"/>
      <c r="H542" s="88"/>
      <c r="I542" s="54"/>
    </row>
    <row r="543" spans="1:9" ht="15" collapsed="1" thickBot="1" x14ac:dyDescent="0.35">
      <c r="A543" s="114">
        <v>28</v>
      </c>
      <c r="B543" s="57"/>
      <c r="C543" s="103"/>
      <c r="D543" s="61" t="str">
        <f>IF(B543="Teaching (Lec)", COUNTA(F547:F560)/14,
IF(B543="Teaching (Lab)", COUNTA(F547:F560)/14,
IF(B543="Social-Common", COUNTA(F547:F555)/9,
IF(B543="Library-Study", COUNTA(F547:F557)/11,
IF(B543="External", COUNTA(F547:F551)/5,
IF(B543="WC Facility", COUNTA(F547:F551)/10, " "))))))</f>
        <v xml:space="preserve"> </v>
      </c>
      <c r="H543" s="91">
        <f t="shared" ref="H543" si="12">COUNTA(I546:I562)</f>
        <v>0</v>
      </c>
    </row>
    <row r="544" spans="1:9" ht="15" hidden="1" outlineLevel="1" thickBot="1" x14ac:dyDescent="0.35">
      <c r="A544" s="118"/>
      <c r="B544" s="92" t="s">
        <v>52</v>
      </c>
      <c r="C544" s="101"/>
      <c r="D544" s="104"/>
      <c r="E544" s="1"/>
      <c r="F544" s="1"/>
      <c r="G544" s="1"/>
      <c r="H544" s="93"/>
    </row>
    <row r="545" spans="1:9" ht="28.8" hidden="1" outlineLevel="1" x14ac:dyDescent="0.3">
      <c r="A545" s="118"/>
      <c r="B545" s="32" t="s">
        <v>53</v>
      </c>
      <c r="C545" s="33" t="s">
        <v>54</v>
      </c>
      <c r="D545" s="102" t="s">
        <v>55</v>
      </c>
      <c r="E545" s="185" t="s">
        <v>131</v>
      </c>
      <c r="F545" s="185"/>
      <c r="G545" s="47" t="s">
        <v>57</v>
      </c>
      <c r="H545" s="87" t="s">
        <v>58</v>
      </c>
      <c r="I545" s="47" t="s">
        <v>59</v>
      </c>
    </row>
    <row r="546" spans="1:9" ht="25.8" hidden="1" outlineLevel="1" x14ac:dyDescent="0.3">
      <c r="A546" s="118"/>
      <c r="B546" s="48" t="str">
        <f>IF(B543="Teaching (Lec)",'M-Setup'!$B$4,
IF(B543="Teaching (Lab)",'M-Setup'!$F$4,
IF(B543="Social-Common",'M-Setup'!$J$4,
IF(B543="Library-Study",'M-Setup'!$N$4,
IF(B543="External",'M-Setup'!$R$4,
IF(B543="WC Facility",'M-Setup'!$V$4," "))))))</f>
        <v xml:space="preserve"> </v>
      </c>
      <c r="C546" s="45" t="str">
        <f>IF(B543="Teaching (Lec)", 'M-Setup'!$C$4,
IF(B543="Teaching (Lab)", 'M-Setup'!$G$4,
IF(B543="Social-Common", 'M-Setup'!$K$4,
IF(B543="Library-Study", 'M-Setup'!$O$4,
IF(B543="External", 'M-Setup'!$S$4,
IF(B543="WC Facility",'M-Setup'!$W$4," "))))))</f>
        <v xml:space="preserve"> </v>
      </c>
      <c r="D546" s="44" t="str">
        <f>IF(B543="Teaching (Lec)", 'M-Setup'!$D$4,
IF(B543="Teaching (Lab)", 'M-Setup'!$H$4,
IF(B543="Social-Common", 'M-Setup'!$L$4,
IF(B543="Library-Study", 'M-Setup'!$P$4,
IF(B543="External", 'M-Setup'!$T$4,
IF(B543="WC Facility", 'M-Setup'!$X$4, " "))))))</f>
        <v xml:space="preserve"> </v>
      </c>
      <c r="E546" s="46"/>
      <c r="F546" s="59"/>
      <c r="G546" s="89"/>
      <c r="H546" s="77"/>
      <c r="I546" s="49"/>
    </row>
    <row r="547" spans="1:9" ht="25.8" hidden="1" outlineLevel="1" x14ac:dyDescent="0.3">
      <c r="A547" s="118"/>
      <c r="B547" s="48" t="str">
        <f>IF(B543="Teaching (Lec)",'M-Setup'!$B$5,
IF(B543="Teaching (Lab)",'M-Setup'!$F$5,
IF(B543="Social-Common",'M-Setup'!$J$5,
IF(B543="Library-Study",'M-Setup'!$N$5,
IF(B543="External",'M-Setup'!$R$5,
IF(B543="WC Facility",'M-Setup'!$V$5," "))))))</f>
        <v xml:space="preserve"> </v>
      </c>
      <c r="C547" s="45" t="str">
        <f>IF(B543="Teaching (Lec)", 'M-Setup'!$C$5,
IF(B543="Teaching (Lab)", 'M-Setup'!$G$5,
IF(B543="Social-Common", 'M-Setup'!$K$5,
IF(B543="Library-Study", 'M-Setup'!$O$5,
IF(B543="External", 'M-Setup'!$S$5,
IF(B543="WC Facility",'M-Setup'!$W$5," "))))))</f>
        <v xml:space="preserve"> </v>
      </c>
      <c r="D547" s="44" t="str">
        <f>IF(B543="Teaching (Lec)", 'M-Setup'!$D$5,
IF(B543="Teaching (Lab)", 'M-Setup'!$H$5,
IF(B543="Social-Common", 'M-Setup'!$L$5,
IF(B543="Library-Study", 'M-Setup'!$P$5,
IF(B543="External", 'M-Setup'!$T$5,
IF(B543="WC Facility",'M-Setup'!$X$5," "))))))</f>
        <v xml:space="preserve"> </v>
      </c>
      <c r="E547" s="46"/>
      <c r="F547" s="59"/>
      <c r="G547" s="89"/>
      <c r="H547" s="77"/>
      <c r="I547" s="49"/>
    </row>
    <row r="548" spans="1:9" ht="25.8" hidden="1" outlineLevel="1" x14ac:dyDescent="0.3">
      <c r="A548" s="118"/>
      <c r="B548" s="48" t="str">
        <f>IF(B543="Teaching (Lec)",'M-Setup'!$B$6,
IF(B543="Teaching (Lab)",'M-Setup'!$F$6,
IF(B543="Social-Common",'M-Setup'!$J$6,
IF(B543="Library-Study",'M-Setup'!$N$6,
IF(B543="External",'M-Setup'!$R$6,
IF(B543="WC Facility",'M-Setup'!$V$6," "))))))</f>
        <v xml:space="preserve"> </v>
      </c>
      <c r="C548" s="45" t="str">
        <f>IF(B543="Teaching (Lec)", 'M-Setup'!$C$6,
IF(B543="Teaching (Lab)", 'M-Setup'!$G$6,
IF(B543="Social-Common", 'M-Setup'!$K$6,
IF(B543="Library-Study", 'M-Setup'!$O$6,
IF(B543="External", 'M-Setup'!$S$6,
IF(B543="WC Facility",'M-Setup'!$W$6," "))))))</f>
        <v xml:space="preserve"> </v>
      </c>
      <c r="D548" s="44" t="str">
        <f>IF(B543="Teaching (Lec)", 'M-Setup'!$D$6,
IF(B543="Teaching (Lab)", 'M-Setup'!$H$6,
IF(B543="Social-Common", 'M-Setup'!$L$6,
IF(B543="Library-Study", 'M-Setup'!$P$6,
IF(B543="External", 'M-Setup'!$T$6,
IF(B543="WC Facility",'M-Setup'!$X$6," "))))))</f>
        <v xml:space="preserve"> </v>
      </c>
      <c r="E548" s="46"/>
      <c r="F548" s="59"/>
      <c r="G548" s="89"/>
      <c r="H548" s="77"/>
      <c r="I548" s="49"/>
    </row>
    <row r="549" spans="1:9" ht="25.8" hidden="1" outlineLevel="1" x14ac:dyDescent="0.3">
      <c r="A549" s="118"/>
      <c r="B549" s="48" t="str">
        <f>IF(B543="Teaching (Lec)",'M-Setup'!$B$7,
IF(B543="Teaching (Lab)",'M-Setup'!$F$7,
IF(B543="Social-Common",'M-Setup'!$J$7,
IF(B543="Library-Study",'M-Setup'!$N$7,
IF(B543="External",'M-Setup'!$R$7,
IF(B543="WC Facility",'M-Setup'!$V$7," "))))))</f>
        <v xml:space="preserve"> </v>
      </c>
      <c r="C549" s="45" t="str">
        <f>IF(B543="Teaching (Lec)", 'M-Setup'!$C$7,
IF(B543="Teaching (Lab)", 'M-Setup'!$G$7,
IF(B543="Social-Common", 'M-Setup'!$K$7,
IF(B543="Library-Study", 'M-Setup'!$O$7,
IF(B543="External", 'M-Setup'!$S$7,
IF(B543="WC Facility",'M-Setup'!$W$7," "))))))</f>
        <v xml:space="preserve"> </v>
      </c>
      <c r="D549" s="44" t="str">
        <f>IF(B543="Teaching (Lec)", 'M-Setup'!$D$7,
IF(B543="Teaching (Lab)", 'M-Setup'!$H$7,
IF(B543="Social-Common", 'M-Setup'!$L$7,
IF(B543="Library-Study", 'M-Setup'!$P$7,
IF(B543="External", 'M-Setup'!$T$7,
IF(B543="WC Facility",'M-Setup'!$X$7," "))))))</f>
        <v xml:space="preserve"> </v>
      </c>
      <c r="E549" s="46"/>
      <c r="F549" s="59"/>
      <c r="G549" s="89"/>
      <c r="H549" s="77"/>
      <c r="I549" s="49"/>
    </row>
    <row r="550" spans="1:9" ht="25.8" hidden="1" outlineLevel="1" x14ac:dyDescent="0.3">
      <c r="A550" s="118"/>
      <c r="B550" s="48" t="str">
        <f>IF(B543="Teaching (Lec)",'M-Setup'!$B$8,
IF(B543="Teaching (Lab)",'M-Setup'!$F$8,
IF(B543="Social-Common",'M-Setup'!$J$8,
IF(B543="Library-Study",'M-Setup'!$N$8,
IF(B543="External",'M-Setup'!$R$8,
IF(B543="WC Facility",'M-Setup'!$V$8," "))))))</f>
        <v xml:space="preserve"> </v>
      </c>
      <c r="C550" s="45" t="str">
        <f>IF(B543="Teaching (Lec)", 'M-Setup'!$C$8,
IF(B543="Teaching (Lab)", 'M-Setup'!$G$8,
IF(B543="Social-Common", 'M-Setup'!$K$8,
IF(B543="Library-Study", 'M-Setup'!$O$8,
IF(B543="External", 'M-Setup'!$S$8,
IF(B543="WC Facility",'M-Setup'!$W$8," "))))))</f>
        <v xml:space="preserve"> </v>
      </c>
      <c r="D550" s="44" t="str">
        <f>IF(B543="Teaching (Lec)", 'M-Setup'!$D$8,
IF(B543="Teaching (Lab)", 'M-Setup'!$H$8,
IF(B543="Social-Common", 'M-Setup'!$L$8,
IF(B543="Library-Study", 'M-Setup'!$P$8,
IF(B543="External", 'M-Setup'!$T$8,
IF(B543="WC Facility",'M-Setup'!$X$8," "))))))</f>
        <v xml:space="preserve"> </v>
      </c>
      <c r="E550" s="46"/>
      <c r="F550" s="59"/>
      <c r="G550" s="89"/>
      <c r="H550" s="77"/>
      <c r="I550" s="49"/>
    </row>
    <row r="551" spans="1:9" ht="25.8" hidden="1" outlineLevel="1" x14ac:dyDescent="0.3">
      <c r="A551" s="118"/>
      <c r="B551" s="48" t="str">
        <f>IF(B543="Teaching (Lec)",'M-Setup'!$B$9,
IF(B543="Teaching (Lab)",'M-Setup'!$F$9,
IF(B543="Social-Common",'M-Setup'!$J$9,
IF(B543="Library-Study",'M-Setup'!$N$9,
IF(B543="External",'M-Setup'!$R$9,
IF(B543="WC Facility",'M-Setup'!$V$9," "))))))</f>
        <v xml:space="preserve"> </v>
      </c>
      <c r="C551" s="45" t="str">
        <f>IF(B543="Teaching (Lec)", 'M-Setup'!$C$9,
IF(B543="Teaching (Lab)", 'M-Setup'!$G$9,
IF(B543="Social-Common", 'M-Setup'!$K$9,
IF(B543="Library-Study", 'M-Setup'!$O$9,
IF(B543="External", 'M-Setup'!$S$9,
IF(B543="WC Facility",'M-Setup'!$W$9," "))))))</f>
        <v xml:space="preserve"> </v>
      </c>
      <c r="D551" s="44" t="str">
        <f>IF(B543="Teaching (Lec)", 'M-Setup'!$D$9,
IF(B543="Teaching (Lab)", 'M-Setup'!$H$9,
IF(B543="Social-Common", 'M-Setup'!$L$9,
IF(B543="Library-Study", 'M-Setup'!$P$9,
IF(B543="External", 'M-Setup'!$T$9,
IF(B543="WC Facility",'M-Setup'!$X$9," "))))))</f>
        <v xml:space="preserve"> </v>
      </c>
      <c r="E551" s="46"/>
      <c r="F551" s="59"/>
      <c r="G551" s="89"/>
      <c r="H551" s="77"/>
      <c r="I551" s="49"/>
    </row>
    <row r="552" spans="1:9" ht="25.8" hidden="1" outlineLevel="1" x14ac:dyDescent="0.3">
      <c r="A552" s="118"/>
      <c r="B552" s="48" t="str">
        <f>IF(B543="Teaching (Lec)",'M-Setup'!$B$10,
IF(B543="Teaching (Lab)",'M-Setup'!$F$10,
IF(B543="Social-Common",'M-Setup'!$J$10,
IF(B543="Library-Study",'M-Setup'!$N$10,
IF(B543="External",'M-Setup'!$R$10,
IF(B543="WC Facility",'M-Setup'!$V$10," "))))))</f>
        <v xml:space="preserve"> </v>
      </c>
      <c r="C552" s="45" t="str">
        <f>IF(B543="Teaching (Lec)", 'M-Setup'!$C$10,
IF(B543="Teaching (Lab)", 'M-Setup'!$G$10,
IF(B543="Social-Common", 'M-Setup'!$K$10,
IF(B543="Library-Study", 'M-Setup'!$O$10,
IF(B543="External", 'M-Setup'!$S$10,
IF(B543="WC Facility",'M-Setup'!$W$10," "))))))</f>
        <v xml:space="preserve"> </v>
      </c>
      <c r="D552" s="44" t="str">
        <f>IF(B543="Teaching (Lec)", 'M-Setup'!$D$10,
IF(B543="Teaching (Lab)", 'M-Setup'!$H$10,
IF(B543="Social-Common", 'M-Setup'!$L$10,
IF(B543="Library-Study", 'M-Setup'!$P$10,
IF(B543="External", 'M-Setup'!$T$10,
IF(B543="WC Facility",'M-Setup'!$X$10," "))))))</f>
        <v xml:space="preserve"> </v>
      </c>
      <c r="E552" s="46"/>
      <c r="F552" s="59"/>
      <c r="G552" s="89"/>
      <c r="H552" s="77"/>
      <c r="I552" s="49"/>
    </row>
    <row r="553" spans="1:9" ht="25.8" hidden="1" outlineLevel="1" x14ac:dyDescent="0.3">
      <c r="A553" s="118"/>
      <c r="B553" s="48" t="str">
        <f>IF(B543="Teaching (Lec)",'M-Setup'!$B$11,
IF(B543="Teaching (Lab)",'M-Setup'!$F$11,
IF(B543="Social-Common",'M-Setup'!$J$11,
IF(B543="Library-Study",'M-Setup'!$N$11,
IF(B543="External",'M-Setup'!$R$11,
IF(B543="WC Facility",'M-Setup'!$V$11," "))))))</f>
        <v xml:space="preserve"> </v>
      </c>
      <c r="C553" s="45" t="str">
        <f>IF(B543="Teaching (Lec)", 'M-Setup'!$C$11,
IF(B543="Teaching (Lab)", 'M-Setup'!$G$11,
IF(B543="Social-Common", 'M-Setup'!$K$11,
IF(B543="Library-Study", 'M-Setup'!$O$11,
IF(B543="External", 'M-Setup'!$S$11,
IF(B543="WC Facility",'M-Setup'!$W$11," "))))))</f>
        <v xml:space="preserve"> </v>
      </c>
      <c r="D553" s="44" t="str">
        <f>IF(B543="Teaching (Lec)", 'M-Setup'!$D$11,
IF(B543="Teaching (Lab)", 'M-Setup'!$H$11,
IF(B543="Social-Common", 'M-Setup'!$L$11,
IF(B543="Library-Study", 'M-Setup'!$P$11,
IF(B543="External", 'M-Setup'!$T$11,
IF(B543="WC Facility",'M-Setup'!$X$11," "))))))</f>
        <v xml:space="preserve"> </v>
      </c>
      <c r="E553" s="46"/>
      <c r="F553" s="59"/>
      <c r="G553" s="89"/>
      <c r="H553" s="77"/>
      <c r="I553" s="49"/>
    </row>
    <row r="554" spans="1:9" ht="25.8" hidden="1" outlineLevel="1" x14ac:dyDescent="0.3">
      <c r="A554" s="118"/>
      <c r="B554" s="48" t="str">
        <f>IF(B543="Teaching (Lec)",'M-Setup'!$B$12,
IF(B543="Teaching (Lab)",'M-Setup'!$F$12,
IF(B543="Social-Common",'M-Setup'!$J$12,
IF(B543="Library-Study",'M-Setup'!$N$12,
IF(B543="External",'M-Setup'!$R$12,
IF(B543="WC Facility",'M-Setup'!$V$12," "))))))</f>
        <v xml:space="preserve"> </v>
      </c>
      <c r="C554" s="45" t="str">
        <f>IF(B543="Teaching (Lec)", 'M-Setup'!$C$12,
IF(B543="Teaching (Lab)", 'M-Setup'!$G$12,
IF(B543="Social-Common", 'M-Setup'!$K$12,
IF(B543="Library-Study", 'M-Setup'!$O$12,
IF(B543="External", 'M-Setup'!$S$12,
IF(B543="WC Facility",'M-Setup'!$W$12," "))))))</f>
        <v xml:space="preserve"> </v>
      </c>
      <c r="D554" s="44" t="str">
        <f>IF(B543="Teaching (Lec)", 'M-Setup'!$D$12,
IF(B543="Teaching (Lab)", 'M-Setup'!$H$12,
IF(B543="Social-Common", 'M-Setup'!$L$12,
IF(B543="Library-Study", 'M-Setup'!$P$12,
IF(B543="External", 'M-Setup'!$T$12,
IF(B543="WC Facility",'M-Setup'!$X$12," "))))))</f>
        <v xml:space="preserve"> </v>
      </c>
      <c r="E554" s="46"/>
      <c r="F554" s="59"/>
      <c r="G554" s="89"/>
      <c r="H554" s="77"/>
      <c r="I554" s="49"/>
    </row>
    <row r="555" spans="1:9" ht="25.8" hidden="1" outlineLevel="1" x14ac:dyDescent="0.3">
      <c r="A555" s="118"/>
      <c r="B555" s="48" t="str">
        <f>IF(B543="Teaching (Lec)",'M-Setup'!$B$13,
IF(B543="Teaching (Lab)",'M-Setup'!$F$13,
IF(B543="Social-Common",'M-Setup'!$J$13,
IF(B543="Library-Study",'M-Setup'!$N$13,
IF(B543="External",'M-Setup'!$R$13,
IF(B543="WC Facility",'M-Setup'!$V$13," "))))))</f>
        <v xml:space="preserve"> </v>
      </c>
      <c r="C555" s="45" t="str">
        <f>IF(B543="Teaching (Lec)", 'M-Setup'!$C$13,
IF(B543="Teaching (Lab)", 'M-Setup'!$G$13,
IF(B543="Social-Common", 'M-Setup'!$K$13,
IF(B543="Library-Study", 'M-Setup'!$O$13,
IF(B543="External", 'M-Setup'!$S$13,
IF(B543="WC Facility",'M-Setup'!$W$13," "))))))</f>
        <v xml:space="preserve"> </v>
      </c>
      <c r="D555" s="44" t="str">
        <f>IF(B543="Teaching (Lec)", 'M-Setup'!$D$13,
IF(B543="Teaching (Lab)", 'M-Setup'!$H$13,
IF(B543="Social-Common", 'M-Setup'!$L$13,
IF(B543="Library-Study", 'M-Setup'!$P$13,
IF(B543="External", 'M-Setup'!$T$13,
IF(B543="WC Facility",'M-Setup'!$X$13," "))))))</f>
        <v xml:space="preserve"> </v>
      </c>
      <c r="E555" s="46"/>
      <c r="F555" s="59"/>
      <c r="G555" s="89"/>
      <c r="H555" s="77"/>
      <c r="I555" s="49"/>
    </row>
    <row r="556" spans="1:9" ht="25.8" hidden="1" outlineLevel="1" x14ac:dyDescent="0.3">
      <c r="A556" s="118"/>
      <c r="B556" s="48" t="str">
        <f>IF(B543="Teaching (Lec)",'M-Setup'!$B$14,
IF(B543="Teaching (Lab)",'M-Setup'!$F$14,
IF(B543="Social-Common",'M-Setup'!$J$14,
IF(B543="Library-Study",'M-Setup'!$N$14,
IF(B543="External",'M-Setup'!$R$14,
IF(B543="WC Facility",'M-Setup'!$V$14," "))))))</f>
        <v xml:space="preserve"> </v>
      </c>
      <c r="C556" s="45" t="str">
        <f>IF(B543="Teaching (Lec)", 'M-Setup'!$C$14,
IF(B543="Teaching (Lab)", 'M-Setup'!$G$14,
IF(B543="Social-Common", 'M-Setup'!$K$14,
IF(B543="Library-Study", 'M-Setup'!$O$14,
IF(B543="External", 'M-Setup'!$S$14,
IF(B543="WC Facility",'M-Setup'!$W$14," "))))))</f>
        <v xml:space="preserve"> </v>
      </c>
      <c r="D556" s="44" t="str">
        <f>IF(B543="Teaching (Lec)", 'M-Setup'!$D$14,
IF(B543="Teaching (Lab)", 'M-Setup'!$H$14,
IF(B543="Social-Common", 'M-Setup'!$L$14,
IF(B543="Library-Study", 'M-Setup'!$P$14,
IF(B543="External", 'M-Setup'!$T$14,
IF(B543="WC Facility",'M-Setup'!$X$14," "))))))</f>
        <v xml:space="preserve"> </v>
      </c>
      <c r="E556" s="46"/>
      <c r="F556" s="59"/>
      <c r="G556" s="89"/>
      <c r="H556" s="77"/>
      <c r="I556" s="49"/>
    </row>
    <row r="557" spans="1:9" ht="25.8" hidden="1" outlineLevel="1" x14ac:dyDescent="0.3">
      <c r="A557" s="118"/>
      <c r="B557" s="48" t="str">
        <f>IF(B543="Teaching (Lec)",'M-Setup'!$B$15,
IF(B543="Teaching (Lab)",'M-Setup'!$F$15,
IF(B543="Social-Common",'M-Setup'!$J$15,
IF(B543="Library-Study",'M-Setup'!$N$15,
IF(B543="External",'M-Setup'!$R$15,
IF(B543="WC Facility",'M-Setup'!$V$15," "))))))</f>
        <v xml:space="preserve"> </v>
      </c>
      <c r="C557" s="45" t="str">
        <f>IF(B543="Teaching (Lec)", 'M-Setup'!$C$15,
IF(B543="Teaching (Lab)", 'M-Setup'!$G$15,
IF(B543="Social-Common", 'M-Setup'!$K$15,
IF(B543="Library-Study", 'M-Setup'!$O$15,
IF(B543="External", 'M-Setup'!$S$15,
IF(B543="WC Facility",'M-Setup'!$W$15," "))))))</f>
        <v xml:space="preserve"> </v>
      </c>
      <c r="D557" s="44" t="str">
        <f>IF(B543="Teaching (Lec)", 'M-Setup'!$D$15,
IF(B543="Teaching (Lab)", 'M-Setup'!$H$15,
IF(B543="Social-Common", 'M-Setup'!$L$15,
IF(B543="Library-Study", 'M-Setup'!$P$15,
IF(B543="External", 'M-Setup'!$T$15,
IF(B543="WC Facility",'M-Setup'!$X$15," "))))))</f>
        <v xml:space="preserve"> </v>
      </c>
      <c r="E557" s="46"/>
      <c r="F557" s="59"/>
      <c r="G557" s="89"/>
      <c r="H557" s="77"/>
      <c r="I557" s="49"/>
    </row>
    <row r="558" spans="1:9" ht="25.8" hidden="1" outlineLevel="1" x14ac:dyDescent="0.3">
      <c r="A558" s="118"/>
      <c r="B558" s="48" t="str">
        <f>IF(B543="Teaching (Lec)",'M-Setup'!$B$16,
IF(B543="Teaching (Lab)",'M-Setup'!$F$16,
IF(B543="Social-Common",'M-Setup'!$J$16,
IF(B543="Library-Study",'M-Setup'!$N$16,
IF(B543="External",'M-Setup'!$R$16,
IF(B543="WC Facility",'M-Setup'!$V$16," "))))))</f>
        <v xml:space="preserve"> </v>
      </c>
      <c r="C558" s="45" t="str">
        <f>IF(B543="Teaching (Lec)", 'M-Setup'!$C$16,
IF(B543="Teaching (Lab)", 'M-Setup'!$G$16,
IF(B543="Social-Common", 'M-Setup'!$K$16,
IF(B543="Library-Study", 'M-Setup'!$O$16,
IF(B543="External", 'M-Setup'!$S$16,
IF(B543="WC Facility",'M-Setup'!$W$16," "))))))</f>
        <v xml:space="preserve"> </v>
      </c>
      <c r="D558" s="44" t="str">
        <f>IF(B543="Teaching (Lec)", 'M-Setup'!$D$16,
IF(B543="Teaching (Lab)", 'M-Setup'!$H$16,
IF(B543="Social-Common", 'M-Setup'!$L$16,
IF(B543="Library-Study", 'M-Setup'!$P$16,
IF(B543="External", 'M-Setup'!$T$16,
IF(B543="WC Facility",'M-Setup'!$X$16," "))))))</f>
        <v xml:space="preserve"> </v>
      </c>
      <c r="E558" s="46"/>
      <c r="F558" s="60"/>
      <c r="G558" s="89"/>
      <c r="H558" s="77"/>
      <c r="I558" s="49"/>
    </row>
    <row r="559" spans="1:9" ht="25.8" hidden="1" outlineLevel="1" x14ac:dyDescent="0.3">
      <c r="A559" s="118"/>
      <c r="B559" s="48" t="str">
        <f>IF(B543="Teaching (Lec)",'M-Setup'!$B$17,
IF(B543="Teaching (Lab)",'M-Setup'!$F$17,
IF(B543="Social-Common",'M-Setup'!$J$17,
IF(B543="Library-Study",'M-Setup'!$N$17,
IF(B543="External",'M-Setup'!$R$17,
IF(B543="WC Facility",'M-Setup'!$V$17," "))))))</f>
        <v xml:space="preserve"> </v>
      </c>
      <c r="C559" s="45" t="str">
        <f>IF(B543="Teaching (Lec)", 'M-Setup'!$C$17,
IF(B543="Teaching (Lab)", 'M-Setup'!$G$17,
IF(B543="Social-Common", 'M-Setup'!$K$17,
IF(B543="Library-Study", 'M-Setup'!$O$17,
IF(B543="External", 'M-Setup'!$S$17,
IF(B543="WC Facility",'M-Setup'!$W$17," "))))))</f>
        <v xml:space="preserve"> </v>
      </c>
      <c r="D559" s="44" t="str">
        <f>IF(B543="Teaching (Lec)", 'M-Setup'!$D$17,
IF(B543="Teaching (Lab)", 'M-Setup'!$H$17,
IF(B543="Social-Common", 'M-Setup'!$L$17,
IF(B543="Library-Study", 'M-Setup'!$P$17,
IF(B543="External", 'M-Setup'!$T$17,
IF(B543="WC Facility",'M-Setup'!$X$17," "))))))</f>
        <v xml:space="preserve"> </v>
      </c>
      <c r="E559" s="46"/>
      <c r="F559" s="60"/>
      <c r="G559" s="89"/>
      <c r="H559" s="77"/>
      <c r="I559" s="49"/>
    </row>
    <row r="560" spans="1:9" ht="25.8" hidden="1" outlineLevel="1" x14ac:dyDescent="0.3">
      <c r="A560" s="118"/>
      <c r="B560" s="48" t="str">
        <f>IF(B543="Teaching (Lec)",'M-Setup'!$B$18,
IF(B543="Teaching (Lab)",'M-Setup'!$F$18,
IF(B543="Social-Common",'M-Setup'!$J$18,
IF(B543="Library-Study",'M-Setup'!$N$18,
IF(B543="External",'M-Setup'!$R$18,
IF(B543="WC Facility",'M-Setup'!$V$18," "))))))</f>
        <v xml:space="preserve"> </v>
      </c>
      <c r="C560" s="45" t="str">
        <f>IF(B543="Teaching (Lec)", 'M-Setup'!$C$18,
IF(B543="Teaching (Lab)", 'M-Setup'!$G$18,
IF(B543="Social-Common", 'M-Setup'!$K$18,
IF(B543="Library-Study", 'M-Setup'!$O$18,
IF(B543="External", 'M-Setup'!$S$18,
IF(B543="WC Facility",'M-Setup'!$W$18," "))))))</f>
        <v xml:space="preserve"> </v>
      </c>
      <c r="D560" s="44" t="str">
        <f>IF(B543="Teaching (Lec)", 'M-Setup'!$D$18,
IF(B543="Teaching (Lab)", 'M-Setup'!$H$18,
IF(B543="Social-Common", 'M-Setup'!$L$18,
IF(B543="Library-Study", 'M-Setup'!$P$18,
IF(B543="External", 'M-Setup'!$T$18,
IF(B543="WC Facility",'M-Setup'!$X$18," "))))))</f>
        <v xml:space="preserve"> </v>
      </c>
      <c r="E560" s="46"/>
      <c r="F560" s="60"/>
      <c r="G560" s="89"/>
      <c r="H560" s="77"/>
      <c r="I560" s="49"/>
    </row>
    <row r="561" spans="1:9" ht="25.8" hidden="1" outlineLevel="1" x14ac:dyDescent="0.3">
      <c r="A561" s="118"/>
      <c r="B561" s="48" t="str">
        <f>IF(B543="Teaching (Lec)",'M-Setup'!$B$19,
IF(B543="Teaching (Lab)",'M-Setup'!$F$19,
IF(B543="Social-Common",'M-Setup'!$J$19,
IF(B543="Library-Study",'M-Setup'!$N$19,
IF(B543="External",'M-Setup'!$R$19,
IF(B543="WC Facility",'M-Setup'!$V$19," "))))))</f>
        <v xml:space="preserve"> </v>
      </c>
      <c r="C561" s="45" t="str">
        <f>IF(B543="Teaching (Lec)", 'M-Setup'!$C$19,
IF(B543="Teaching (Lab)", 'M-Setup'!$G$19,
IF(B543="Social-Common", 'M-Setup'!$K$19,
IF(B543="Library-Study", 'M-Setup'!$O$19,
IF(B543="External", 'M-Setup'!$S$19,
IF(B543="WC Facility",'M-Setup'!$W$19," "))))))</f>
        <v xml:space="preserve"> </v>
      </c>
      <c r="D561" s="44" t="str">
        <f>IF(B543="Teaching (Lec)", 'M-Setup'!$D$19,
IF(B543="Teaching (Lab)", 'M-Setup'!$H$19,
IF(B543="Social-Common", 'M-Setup'!$L$19,
IF(B543="Library-Study", 'M-Setup'!$P$19,
IF(B543="External", 'M-Setup'!$T$19,
IF(B543="WC Facility",'M-Setup'!$X$19," "))))))</f>
        <v xml:space="preserve"> </v>
      </c>
      <c r="E561" s="46"/>
      <c r="F561" s="60"/>
      <c r="G561" s="89"/>
      <c r="H561" s="77"/>
      <c r="I561" s="49"/>
    </row>
    <row r="562" spans="1:9" ht="26.4" hidden="1" outlineLevel="1" thickBot="1" x14ac:dyDescent="0.35">
      <c r="A562" s="118"/>
      <c r="B562" s="50" t="str">
        <f>IF(B543="Teaching (Lec)",'M-Setup'!$B$20,
IF(B543="Teaching (Lab)",'M-Setup'!$F$20,
IF(B543="Social-Common",'M-Setup'!$J$20,
IF(B543="Library-Study",'M-Setup'!$N$20,
IF(B543="External",'M-Setup'!$R$20,
IF(B543="WC Facility",'M-Setup'!$V$20," "))))))</f>
        <v xml:space="preserve"> </v>
      </c>
      <c r="C562" s="51" t="str">
        <f>IF(B543="Teaching (Lec)", 'M-Setup'!$C$20,
IF(B543="Teaching (Lab)", 'M-Setup'!$G$20,
IF(B543="Social-Common", 'M-Setup'!$K$20,
IF(B543="Library-Study", 'M-Setup'!$O$20,
IF(B543="External", 'M-Setup'!$S$20,
IF(B543="WC Facility",'M-Setup'!$W$20," "))))))</f>
        <v xml:space="preserve"> </v>
      </c>
      <c r="D562" s="52" t="str">
        <f>IF(B543="Teaching (Lec)", 'M-Setup'!$D$20,
IF(B543="Teaching (Lab)", 'M-Setup'!$H$20,
IF(B543="Social-Common", 'M-Setup'!$L$20,
IF(B543="Library-Study", 'M-Setup'!$P$20,
IF(B543="External", 'M-Setup'!$T$20,
IF(B543="WC Facility",'M-Setup'!$X$20," "))))))</f>
        <v xml:space="preserve"> </v>
      </c>
      <c r="E562" s="53"/>
      <c r="F562" s="86"/>
      <c r="G562" s="90"/>
      <c r="H562" s="88"/>
      <c r="I562" s="54"/>
    </row>
    <row r="563" spans="1:9" ht="15" collapsed="1" thickBot="1" x14ac:dyDescent="0.35">
      <c r="A563" s="114">
        <v>29</v>
      </c>
      <c r="B563" s="57"/>
      <c r="C563" s="103"/>
      <c r="D563" s="61" t="str">
        <f>IF(B563="Teaching (Lec)", COUNTA(F567:F580)/14,
IF(B563="Teaching (Lab)", COUNTA(F567:F580)/14,
IF(B563="Social-Common", COUNTA(F567:F575)/9,
IF(B563="Library-Study", COUNTA(F567:F577)/11,
IF(B563="External", COUNTA(F567:F571)/5,
IF(B563="WC Facility", COUNTA(F567:F571)/10, " "))))))</f>
        <v xml:space="preserve"> </v>
      </c>
      <c r="H563" s="91">
        <f t="shared" ref="H563" si="13">COUNTA(I566:I582)</f>
        <v>0</v>
      </c>
    </row>
    <row r="564" spans="1:9" ht="15" hidden="1" outlineLevel="1" thickBot="1" x14ac:dyDescent="0.35">
      <c r="A564" s="118"/>
      <c r="B564" s="92" t="s">
        <v>52</v>
      </c>
      <c r="C564" s="101"/>
      <c r="D564" s="104"/>
      <c r="E564" s="1"/>
      <c r="F564" s="1"/>
      <c r="G564" s="1"/>
      <c r="H564" s="93"/>
    </row>
    <row r="565" spans="1:9" ht="28.8" hidden="1" outlineLevel="1" x14ac:dyDescent="0.3">
      <c r="A565" s="118"/>
      <c r="B565" s="32" t="s">
        <v>53</v>
      </c>
      <c r="C565" s="33" t="s">
        <v>54</v>
      </c>
      <c r="D565" s="102" t="s">
        <v>55</v>
      </c>
      <c r="E565" s="185" t="s">
        <v>131</v>
      </c>
      <c r="F565" s="185"/>
      <c r="G565" s="47" t="s">
        <v>57</v>
      </c>
      <c r="H565" s="87" t="s">
        <v>58</v>
      </c>
      <c r="I565" s="47" t="s">
        <v>59</v>
      </c>
    </row>
    <row r="566" spans="1:9" ht="25.8" hidden="1" outlineLevel="1" x14ac:dyDescent="0.3">
      <c r="A566" s="118"/>
      <c r="B566" s="48" t="str">
        <f>IF(B563="Teaching (Lec)",'M-Setup'!$B$4,
IF(B563="Teaching (Lab)",'M-Setup'!$F$4,
IF(B563="Social-Common",'M-Setup'!$J$4,
IF(B563="Library-Study",'M-Setup'!$N$4,
IF(B563="External",'M-Setup'!$R$4,
IF(B563="WC Facility",'M-Setup'!$V$4," "))))))</f>
        <v xml:space="preserve"> </v>
      </c>
      <c r="C566" s="45" t="str">
        <f>IF(B563="Teaching (Lec)", 'M-Setup'!$C$4,
IF(B563="Teaching (Lab)", 'M-Setup'!$G$4,
IF(B563="Social-Common", 'M-Setup'!$K$4,
IF(B563="Library-Study", 'M-Setup'!$O$4,
IF(B563="External", 'M-Setup'!$S$4,
IF(B563="WC Facility",'M-Setup'!$W$4," "))))))</f>
        <v xml:space="preserve"> </v>
      </c>
      <c r="D566" s="44" t="str">
        <f>IF(B563="Teaching (Lec)", 'M-Setup'!$D$4,
IF(B563="Teaching (Lab)", 'M-Setup'!$H$4,
IF(B563="Social-Common", 'M-Setup'!$L$4,
IF(B563="Library-Study", 'M-Setup'!$P$4,
IF(B563="External", 'M-Setup'!$T$4,
IF(B563="WC Facility", 'M-Setup'!$X$4, " "))))))</f>
        <v xml:space="preserve"> </v>
      </c>
      <c r="E566" s="46"/>
      <c r="F566" s="59"/>
      <c r="G566" s="89"/>
      <c r="H566" s="77"/>
      <c r="I566" s="49"/>
    </row>
    <row r="567" spans="1:9" ht="25.8" hidden="1" outlineLevel="1" x14ac:dyDescent="0.3">
      <c r="A567" s="118"/>
      <c r="B567" s="48" t="str">
        <f>IF(B563="Teaching (Lec)",'M-Setup'!$B$5,
IF(B563="Teaching (Lab)",'M-Setup'!$F$5,
IF(B563="Social-Common",'M-Setup'!$J$5,
IF(B563="Library-Study",'M-Setup'!$N$5,
IF(B563="External",'M-Setup'!$R$5,
IF(B563="WC Facility",'M-Setup'!$V$5," "))))))</f>
        <v xml:space="preserve"> </v>
      </c>
      <c r="C567" s="45" t="str">
        <f>IF(B563="Teaching (Lec)", 'M-Setup'!$C$5,
IF(B563="Teaching (Lab)", 'M-Setup'!$G$5,
IF(B563="Social-Common", 'M-Setup'!$K$5,
IF(B563="Library-Study", 'M-Setup'!$O$5,
IF(B563="External", 'M-Setup'!$S$5,
IF(B563="WC Facility",'M-Setup'!$W$5," "))))))</f>
        <v xml:space="preserve"> </v>
      </c>
      <c r="D567" s="44" t="str">
        <f>IF(B563="Teaching (Lec)", 'M-Setup'!$D$5,
IF(B563="Teaching (Lab)", 'M-Setup'!$H$5,
IF(B563="Social-Common", 'M-Setup'!$L$5,
IF(B563="Library-Study", 'M-Setup'!$P$5,
IF(B563="External", 'M-Setup'!$T$5,
IF(B563="WC Facility",'M-Setup'!$X$5," "))))))</f>
        <v xml:space="preserve"> </v>
      </c>
      <c r="E567" s="46"/>
      <c r="F567" s="59"/>
      <c r="G567" s="89"/>
      <c r="H567" s="77"/>
      <c r="I567" s="49"/>
    </row>
    <row r="568" spans="1:9" ht="25.8" hidden="1" outlineLevel="1" x14ac:dyDescent="0.3">
      <c r="A568" s="118"/>
      <c r="B568" s="48" t="str">
        <f>IF(B563="Teaching (Lec)",'M-Setup'!$B$6,
IF(B563="Teaching (Lab)",'M-Setup'!$F$6,
IF(B563="Social-Common",'M-Setup'!$J$6,
IF(B563="Library-Study",'M-Setup'!$N$6,
IF(B563="External",'M-Setup'!$R$6,
IF(B563="WC Facility",'M-Setup'!$V$6," "))))))</f>
        <v xml:space="preserve"> </v>
      </c>
      <c r="C568" s="45" t="str">
        <f>IF(B563="Teaching (Lec)", 'M-Setup'!$C$6,
IF(B563="Teaching (Lab)", 'M-Setup'!$G$6,
IF(B563="Social-Common", 'M-Setup'!$K$6,
IF(B563="Library-Study", 'M-Setup'!$O$6,
IF(B563="External", 'M-Setup'!$S$6,
IF(B563="WC Facility",'M-Setup'!$W$6," "))))))</f>
        <v xml:space="preserve"> </v>
      </c>
      <c r="D568" s="44" t="str">
        <f>IF(B563="Teaching (Lec)", 'M-Setup'!$D$6,
IF(B563="Teaching (Lab)", 'M-Setup'!$H$6,
IF(B563="Social-Common", 'M-Setup'!$L$6,
IF(B563="Library-Study", 'M-Setup'!$P$6,
IF(B563="External", 'M-Setup'!$T$6,
IF(B563="WC Facility",'M-Setup'!$X$6," "))))))</f>
        <v xml:space="preserve"> </v>
      </c>
      <c r="E568" s="46"/>
      <c r="F568" s="59"/>
      <c r="G568" s="89"/>
      <c r="H568" s="77"/>
      <c r="I568" s="49"/>
    </row>
    <row r="569" spans="1:9" ht="25.8" hidden="1" outlineLevel="1" x14ac:dyDescent="0.3">
      <c r="A569" s="118"/>
      <c r="B569" s="48" t="str">
        <f>IF(B563="Teaching (Lec)",'M-Setup'!$B$7,
IF(B563="Teaching (Lab)",'M-Setup'!$F$7,
IF(B563="Social-Common",'M-Setup'!$J$7,
IF(B563="Library-Study",'M-Setup'!$N$7,
IF(B563="External",'M-Setup'!$R$7,
IF(B563="WC Facility",'M-Setup'!$V$7," "))))))</f>
        <v xml:space="preserve"> </v>
      </c>
      <c r="C569" s="45" t="str">
        <f>IF(B563="Teaching (Lec)", 'M-Setup'!$C$7,
IF(B563="Teaching (Lab)", 'M-Setup'!$G$7,
IF(B563="Social-Common", 'M-Setup'!$K$7,
IF(B563="Library-Study", 'M-Setup'!$O$7,
IF(B563="External", 'M-Setup'!$S$7,
IF(B563="WC Facility",'M-Setup'!$W$7," "))))))</f>
        <v xml:space="preserve"> </v>
      </c>
      <c r="D569" s="44" t="str">
        <f>IF(B563="Teaching (Lec)", 'M-Setup'!$D$7,
IF(B563="Teaching (Lab)", 'M-Setup'!$H$7,
IF(B563="Social-Common", 'M-Setup'!$L$7,
IF(B563="Library-Study", 'M-Setup'!$P$7,
IF(B563="External", 'M-Setup'!$T$7,
IF(B563="WC Facility",'M-Setup'!$X$7," "))))))</f>
        <v xml:space="preserve"> </v>
      </c>
      <c r="E569" s="46"/>
      <c r="F569" s="59"/>
      <c r="G569" s="89"/>
      <c r="H569" s="77"/>
      <c r="I569" s="49"/>
    </row>
    <row r="570" spans="1:9" ht="25.8" hidden="1" outlineLevel="1" x14ac:dyDescent="0.3">
      <c r="A570" s="118"/>
      <c r="B570" s="48" t="str">
        <f>IF(B563="Teaching (Lec)",'M-Setup'!$B$8,
IF(B563="Teaching (Lab)",'M-Setup'!$F$8,
IF(B563="Social-Common",'M-Setup'!$J$8,
IF(B563="Library-Study",'M-Setup'!$N$8,
IF(B563="External",'M-Setup'!$R$8,
IF(B563="WC Facility",'M-Setup'!$V$8," "))))))</f>
        <v xml:space="preserve"> </v>
      </c>
      <c r="C570" s="45" t="str">
        <f>IF(B563="Teaching (Lec)", 'M-Setup'!$C$8,
IF(B563="Teaching (Lab)", 'M-Setup'!$G$8,
IF(B563="Social-Common", 'M-Setup'!$K$8,
IF(B563="Library-Study", 'M-Setup'!$O$8,
IF(B563="External", 'M-Setup'!$S$8,
IF(B563="WC Facility",'M-Setup'!$W$8," "))))))</f>
        <v xml:space="preserve"> </v>
      </c>
      <c r="D570" s="44" t="str">
        <f>IF(B563="Teaching (Lec)", 'M-Setup'!$D$8,
IF(B563="Teaching (Lab)", 'M-Setup'!$H$8,
IF(B563="Social-Common", 'M-Setup'!$L$8,
IF(B563="Library-Study", 'M-Setup'!$P$8,
IF(B563="External", 'M-Setup'!$T$8,
IF(B563="WC Facility",'M-Setup'!$X$8," "))))))</f>
        <v xml:space="preserve"> </v>
      </c>
      <c r="E570" s="46"/>
      <c r="F570" s="59"/>
      <c r="G570" s="89"/>
      <c r="H570" s="77"/>
      <c r="I570" s="49"/>
    </row>
    <row r="571" spans="1:9" ht="25.8" hidden="1" outlineLevel="1" x14ac:dyDescent="0.3">
      <c r="A571" s="118"/>
      <c r="B571" s="48" t="str">
        <f>IF(B563="Teaching (Lec)",'M-Setup'!$B$9,
IF(B563="Teaching (Lab)",'M-Setup'!$F$9,
IF(B563="Social-Common",'M-Setup'!$J$9,
IF(B563="Library-Study",'M-Setup'!$N$9,
IF(B563="External",'M-Setup'!$R$9,
IF(B563="WC Facility",'M-Setup'!$V$9," "))))))</f>
        <v xml:space="preserve"> </v>
      </c>
      <c r="C571" s="45" t="str">
        <f>IF(B563="Teaching (Lec)", 'M-Setup'!$C$9,
IF(B563="Teaching (Lab)", 'M-Setup'!$G$9,
IF(B563="Social-Common", 'M-Setup'!$K$9,
IF(B563="Library-Study", 'M-Setup'!$O$9,
IF(B563="External", 'M-Setup'!$S$9,
IF(B563="WC Facility",'M-Setup'!$W$9," "))))))</f>
        <v xml:space="preserve"> </v>
      </c>
      <c r="D571" s="44" t="str">
        <f>IF(B563="Teaching (Lec)", 'M-Setup'!$D$9,
IF(B563="Teaching (Lab)", 'M-Setup'!$H$9,
IF(B563="Social-Common", 'M-Setup'!$L$9,
IF(B563="Library-Study", 'M-Setup'!$P$9,
IF(B563="External", 'M-Setup'!$T$9,
IF(B563="WC Facility",'M-Setup'!$X$9," "))))))</f>
        <v xml:space="preserve"> </v>
      </c>
      <c r="E571" s="46"/>
      <c r="F571" s="59"/>
      <c r="G571" s="89"/>
      <c r="H571" s="77"/>
      <c r="I571" s="49"/>
    </row>
    <row r="572" spans="1:9" ht="25.8" hidden="1" outlineLevel="1" x14ac:dyDescent="0.3">
      <c r="A572" s="118"/>
      <c r="B572" s="48" t="str">
        <f>IF(B563="Teaching (Lec)",'M-Setup'!$B$10,
IF(B563="Teaching (Lab)",'M-Setup'!$F$10,
IF(B563="Social-Common",'M-Setup'!$J$10,
IF(B563="Library-Study",'M-Setup'!$N$10,
IF(B563="External",'M-Setup'!$R$10,
IF(B563="WC Facility",'M-Setup'!$V$10," "))))))</f>
        <v xml:space="preserve"> </v>
      </c>
      <c r="C572" s="45" t="str">
        <f>IF(B563="Teaching (Lec)", 'M-Setup'!$C$10,
IF(B563="Teaching (Lab)", 'M-Setup'!$G$10,
IF(B563="Social-Common", 'M-Setup'!$K$10,
IF(B563="Library-Study", 'M-Setup'!$O$10,
IF(B563="External", 'M-Setup'!$S$10,
IF(B563="WC Facility",'M-Setup'!$W$10," "))))))</f>
        <v xml:space="preserve"> </v>
      </c>
      <c r="D572" s="44" t="str">
        <f>IF(B563="Teaching (Lec)", 'M-Setup'!$D$10,
IF(B563="Teaching (Lab)", 'M-Setup'!$H$10,
IF(B563="Social-Common", 'M-Setup'!$L$10,
IF(B563="Library-Study", 'M-Setup'!$P$10,
IF(B563="External", 'M-Setup'!$T$10,
IF(B563="WC Facility",'M-Setup'!$X$10," "))))))</f>
        <v xml:space="preserve"> </v>
      </c>
      <c r="E572" s="46"/>
      <c r="F572" s="59"/>
      <c r="G572" s="89"/>
      <c r="H572" s="77"/>
      <c r="I572" s="49"/>
    </row>
    <row r="573" spans="1:9" ht="25.8" hidden="1" outlineLevel="1" x14ac:dyDescent="0.3">
      <c r="A573" s="118"/>
      <c r="B573" s="48" t="str">
        <f>IF(B563="Teaching (Lec)",'M-Setup'!$B$11,
IF(B563="Teaching (Lab)",'M-Setup'!$F$11,
IF(B563="Social-Common",'M-Setup'!$J$11,
IF(B563="Library-Study",'M-Setup'!$N$11,
IF(B563="External",'M-Setup'!$R$11,
IF(B563="WC Facility",'M-Setup'!$V$11," "))))))</f>
        <v xml:space="preserve"> </v>
      </c>
      <c r="C573" s="45" t="str">
        <f>IF(B563="Teaching (Lec)", 'M-Setup'!$C$11,
IF(B563="Teaching (Lab)", 'M-Setup'!$G$11,
IF(B563="Social-Common", 'M-Setup'!$K$11,
IF(B563="Library-Study", 'M-Setup'!$O$11,
IF(B563="External", 'M-Setup'!$S$11,
IF(B563="WC Facility",'M-Setup'!$W$11," "))))))</f>
        <v xml:space="preserve"> </v>
      </c>
      <c r="D573" s="44" t="str">
        <f>IF(B563="Teaching (Lec)", 'M-Setup'!$D$11,
IF(B563="Teaching (Lab)", 'M-Setup'!$H$11,
IF(B563="Social-Common", 'M-Setup'!$L$11,
IF(B563="Library-Study", 'M-Setup'!$P$11,
IF(B563="External", 'M-Setup'!$T$11,
IF(B563="WC Facility",'M-Setup'!$X$11," "))))))</f>
        <v xml:space="preserve"> </v>
      </c>
      <c r="E573" s="46"/>
      <c r="F573" s="59"/>
      <c r="G573" s="89"/>
      <c r="H573" s="77"/>
      <c r="I573" s="49"/>
    </row>
    <row r="574" spans="1:9" ht="25.8" hidden="1" outlineLevel="1" x14ac:dyDescent="0.3">
      <c r="A574" s="118"/>
      <c r="B574" s="48" t="str">
        <f>IF(B563="Teaching (Lec)",'M-Setup'!$B$12,
IF(B563="Teaching (Lab)",'M-Setup'!$F$12,
IF(B563="Social-Common",'M-Setup'!$J$12,
IF(B563="Library-Study",'M-Setup'!$N$12,
IF(B563="External",'M-Setup'!$R$12,
IF(B563="WC Facility",'M-Setup'!$V$12," "))))))</f>
        <v xml:space="preserve"> </v>
      </c>
      <c r="C574" s="45" t="str">
        <f>IF(B563="Teaching (Lec)", 'M-Setup'!$C$12,
IF(B563="Teaching (Lab)", 'M-Setup'!$G$12,
IF(B563="Social-Common", 'M-Setup'!$K$12,
IF(B563="Library-Study", 'M-Setup'!$O$12,
IF(B563="External", 'M-Setup'!$S$12,
IF(B563="WC Facility",'M-Setup'!$W$12," "))))))</f>
        <v xml:space="preserve"> </v>
      </c>
      <c r="D574" s="44" t="str">
        <f>IF(B563="Teaching (Lec)", 'M-Setup'!$D$12,
IF(B563="Teaching (Lab)", 'M-Setup'!$H$12,
IF(B563="Social-Common", 'M-Setup'!$L$12,
IF(B563="Library-Study", 'M-Setup'!$P$12,
IF(B563="External", 'M-Setup'!$T$12,
IF(B563="WC Facility",'M-Setup'!$X$12," "))))))</f>
        <v xml:space="preserve"> </v>
      </c>
      <c r="E574" s="46"/>
      <c r="F574" s="59"/>
      <c r="G574" s="89"/>
      <c r="H574" s="77"/>
      <c r="I574" s="49"/>
    </row>
    <row r="575" spans="1:9" ht="25.8" hidden="1" outlineLevel="1" x14ac:dyDescent="0.3">
      <c r="A575" s="118"/>
      <c r="B575" s="48" t="str">
        <f>IF(B563="Teaching (Lec)",'M-Setup'!$B$13,
IF(B563="Teaching (Lab)",'M-Setup'!$F$13,
IF(B563="Social-Common",'M-Setup'!$J$13,
IF(B563="Library-Study",'M-Setup'!$N$13,
IF(B563="External",'M-Setup'!$R$13,
IF(B563="WC Facility",'M-Setup'!$V$13," "))))))</f>
        <v xml:space="preserve"> </v>
      </c>
      <c r="C575" s="45" t="str">
        <f>IF(B563="Teaching (Lec)", 'M-Setup'!$C$13,
IF(B563="Teaching (Lab)", 'M-Setup'!$G$13,
IF(B563="Social-Common", 'M-Setup'!$K$13,
IF(B563="Library-Study", 'M-Setup'!$O$13,
IF(B563="External", 'M-Setup'!$S$13,
IF(B563="WC Facility",'M-Setup'!$W$13," "))))))</f>
        <v xml:space="preserve"> </v>
      </c>
      <c r="D575" s="44" t="str">
        <f>IF(B563="Teaching (Lec)", 'M-Setup'!$D$13,
IF(B563="Teaching (Lab)", 'M-Setup'!$H$13,
IF(B563="Social-Common", 'M-Setup'!$L$13,
IF(B563="Library-Study", 'M-Setup'!$P$13,
IF(B563="External", 'M-Setup'!$T$13,
IF(B563="WC Facility",'M-Setup'!$X$13," "))))))</f>
        <v xml:space="preserve"> </v>
      </c>
      <c r="E575" s="46"/>
      <c r="F575" s="59"/>
      <c r="G575" s="89"/>
      <c r="H575" s="77"/>
      <c r="I575" s="49"/>
    </row>
    <row r="576" spans="1:9" ht="25.8" hidden="1" outlineLevel="1" x14ac:dyDescent="0.3">
      <c r="A576" s="118"/>
      <c r="B576" s="48" t="str">
        <f>IF(B563="Teaching (Lec)",'M-Setup'!$B$14,
IF(B563="Teaching (Lab)",'M-Setup'!$F$14,
IF(B563="Social-Common",'M-Setup'!$J$14,
IF(B563="Library-Study",'M-Setup'!$N$14,
IF(B563="External",'M-Setup'!$R$14,
IF(B563="WC Facility",'M-Setup'!$V$14," "))))))</f>
        <v xml:space="preserve"> </v>
      </c>
      <c r="C576" s="45" t="str">
        <f>IF(B563="Teaching (Lec)", 'M-Setup'!$C$14,
IF(B563="Teaching (Lab)", 'M-Setup'!$G$14,
IF(B563="Social-Common", 'M-Setup'!$K$14,
IF(B563="Library-Study", 'M-Setup'!$O$14,
IF(B563="External", 'M-Setup'!$S$14,
IF(B563="WC Facility",'M-Setup'!$W$14," "))))))</f>
        <v xml:space="preserve"> </v>
      </c>
      <c r="D576" s="44" t="str">
        <f>IF(B563="Teaching (Lec)", 'M-Setup'!$D$14,
IF(B563="Teaching (Lab)", 'M-Setup'!$H$14,
IF(B563="Social-Common", 'M-Setup'!$L$14,
IF(B563="Library-Study", 'M-Setup'!$P$14,
IF(B563="External", 'M-Setup'!$T$14,
IF(B563="WC Facility",'M-Setup'!$X$14," "))))))</f>
        <v xml:space="preserve"> </v>
      </c>
      <c r="E576" s="46"/>
      <c r="F576" s="59"/>
      <c r="G576" s="89"/>
      <c r="H576" s="77"/>
      <c r="I576" s="49"/>
    </row>
    <row r="577" spans="1:9" ht="25.8" hidden="1" outlineLevel="1" x14ac:dyDescent="0.3">
      <c r="A577" s="118"/>
      <c r="B577" s="48" t="str">
        <f>IF(B563="Teaching (Lec)",'M-Setup'!$B$15,
IF(B563="Teaching (Lab)",'M-Setup'!$F$15,
IF(B563="Social-Common",'M-Setup'!$J$15,
IF(B563="Library-Study",'M-Setup'!$N$15,
IF(B563="External",'M-Setup'!$R$15,
IF(B563="WC Facility",'M-Setup'!$V$15," "))))))</f>
        <v xml:space="preserve"> </v>
      </c>
      <c r="C577" s="45" t="str">
        <f>IF(B563="Teaching (Lec)", 'M-Setup'!$C$15,
IF(B563="Teaching (Lab)", 'M-Setup'!$G$15,
IF(B563="Social-Common", 'M-Setup'!$K$15,
IF(B563="Library-Study", 'M-Setup'!$O$15,
IF(B563="External", 'M-Setup'!$S$15,
IF(B563="WC Facility",'M-Setup'!$W$15," "))))))</f>
        <v xml:space="preserve"> </v>
      </c>
      <c r="D577" s="44" t="str">
        <f>IF(B563="Teaching (Lec)", 'M-Setup'!$D$15,
IF(B563="Teaching (Lab)", 'M-Setup'!$H$15,
IF(B563="Social-Common", 'M-Setup'!$L$15,
IF(B563="Library-Study", 'M-Setup'!$P$15,
IF(B563="External", 'M-Setup'!$T$15,
IF(B563="WC Facility",'M-Setup'!$X$15," "))))))</f>
        <v xml:space="preserve"> </v>
      </c>
      <c r="E577" s="46"/>
      <c r="F577" s="59"/>
      <c r="G577" s="89"/>
      <c r="H577" s="77"/>
      <c r="I577" s="49"/>
    </row>
    <row r="578" spans="1:9" ht="25.8" hidden="1" outlineLevel="1" x14ac:dyDescent="0.3">
      <c r="A578" s="118"/>
      <c r="B578" s="48" t="str">
        <f>IF(B563="Teaching (Lec)",'M-Setup'!$B$16,
IF(B563="Teaching (Lab)",'M-Setup'!$F$16,
IF(B563="Social-Common",'M-Setup'!$J$16,
IF(B563="Library-Study",'M-Setup'!$N$16,
IF(B563="External",'M-Setup'!$R$16,
IF(B563="WC Facility",'M-Setup'!$V$16," "))))))</f>
        <v xml:space="preserve"> </v>
      </c>
      <c r="C578" s="45" t="str">
        <f>IF(B563="Teaching (Lec)", 'M-Setup'!$C$16,
IF(B563="Teaching (Lab)", 'M-Setup'!$G$16,
IF(B563="Social-Common", 'M-Setup'!$K$16,
IF(B563="Library-Study", 'M-Setup'!$O$16,
IF(B563="External", 'M-Setup'!$S$16,
IF(B563="WC Facility",'M-Setup'!$W$16," "))))))</f>
        <v xml:space="preserve"> </v>
      </c>
      <c r="D578" s="44" t="str">
        <f>IF(B563="Teaching (Lec)", 'M-Setup'!$D$16,
IF(B563="Teaching (Lab)", 'M-Setup'!$H$16,
IF(B563="Social-Common", 'M-Setup'!$L$16,
IF(B563="Library-Study", 'M-Setup'!$P$16,
IF(B563="External", 'M-Setup'!$T$16,
IF(B563="WC Facility",'M-Setup'!$X$16," "))))))</f>
        <v xml:space="preserve"> </v>
      </c>
      <c r="E578" s="46"/>
      <c r="F578" s="60"/>
      <c r="G578" s="89"/>
      <c r="H578" s="77"/>
      <c r="I578" s="49"/>
    </row>
    <row r="579" spans="1:9" ht="25.8" hidden="1" outlineLevel="1" x14ac:dyDescent="0.3">
      <c r="A579" s="118"/>
      <c r="B579" s="48" t="str">
        <f>IF(B563="Teaching (Lec)",'M-Setup'!$B$17,
IF(B563="Teaching (Lab)",'M-Setup'!$F$17,
IF(B563="Social-Common",'M-Setup'!$J$17,
IF(B563="Library-Study",'M-Setup'!$N$17,
IF(B563="External",'M-Setup'!$R$17,
IF(B563="WC Facility",'M-Setup'!$V$17," "))))))</f>
        <v xml:space="preserve"> </v>
      </c>
      <c r="C579" s="45" t="str">
        <f>IF(B563="Teaching (Lec)", 'M-Setup'!$C$17,
IF(B563="Teaching (Lab)", 'M-Setup'!$G$17,
IF(B563="Social-Common", 'M-Setup'!$K$17,
IF(B563="Library-Study", 'M-Setup'!$O$17,
IF(B563="External", 'M-Setup'!$S$17,
IF(B563="WC Facility",'M-Setup'!$W$17," "))))))</f>
        <v xml:space="preserve"> </v>
      </c>
      <c r="D579" s="44" t="str">
        <f>IF(B563="Teaching (Lec)", 'M-Setup'!$D$17,
IF(B563="Teaching (Lab)", 'M-Setup'!$H$17,
IF(B563="Social-Common", 'M-Setup'!$L$17,
IF(B563="Library-Study", 'M-Setup'!$P$17,
IF(B563="External", 'M-Setup'!$T$17,
IF(B563="WC Facility",'M-Setup'!$X$17," "))))))</f>
        <v xml:space="preserve"> </v>
      </c>
      <c r="E579" s="46"/>
      <c r="F579" s="60"/>
      <c r="G579" s="89"/>
      <c r="H579" s="77"/>
      <c r="I579" s="49"/>
    </row>
    <row r="580" spans="1:9" ht="25.8" hidden="1" outlineLevel="1" x14ac:dyDescent="0.3">
      <c r="A580" s="118"/>
      <c r="B580" s="48" t="str">
        <f>IF(B563="Teaching (Lec)",'M-Setup'!$B$18,
IF(B563="Teaching (Lab)",'M-Setup'!$F$18,
IF(B563="Social-Common",'M-Setup'!$J$18,
IF(B563="Library-Study",'M-Setup'!$N$18,
IF(B563="External",'M-Setup'!$R$18,
IF(B563="WC Facility",'M-Setup'!$V$18," "))))))</f>
        <v xml:space="preserve"> </v>
      </c>
      <c r="C580" s="45" t="str">
        <f>IF(B563="Teaching (Lec)", 'M-Setup'!$C$18,
IF(B563="Teaching (Lab)", 'M-Setup'!$G$18,
IF(B563="Social-Common", 'M-Setup'!$K$18,
IF(B563="Library-Study", 'M-Setup'!$O$18,
IF(B563="External", 'M-Setup'!$S$18,
IF(B563="WC Facility",'M-Setup'!$W$18," "))))))</f>
        <v xml:space="preserve"> </v>
      </c>
      <c r="D580" s="44" t="str">
        <f>IF(B563="Teaching (Lec)", 'M-Setup'!$D$18,
IF(B563="Teaching (Lab)", 'M-Setup'!$H$18,
IF(B563="Social-Common", 'M-Setup'!$L$18,
IF(B563="Library-Study", 'M-Setup'!$P$18,
IF(B563="External", 'M-Setup'!$T$18,
IF(B563="WC Facility",'M-Setup'!$X$18," "))))))</f>
        <v xml:space="preserve"> </v>
      </c>
      <c r="E580" s="46"/>
      <c r="F580" s="60"/>
      <c r="G580" s="89"/>
      <c r="H580" s="77"/>
      <c r="I580" s="49"/>
    </row>
    <row r="581" spans="1:9" ht="25.8" hidden="1" outlineLevel="1" x14ac:dyDescent="0.3">
      <c r="A581" s="118"/>
      <c r="B581" s="48" t="str">
        <f>IF(B563="Teaching (Lec)",'M-Setup'!$B$19,
IF(B563="Teaching (Lab)",'M-Setup'!$F$19,
IF(B563="Social-Common",'M-Setup'!$J$19,
IF(B563="Library-Study",'M-Setup'!$N$19,
IF(B563="External",'M-Setup'!$R$19,
IF(B563="WC Facility",'M-Setup'!$V$19," "))))))</f>
        <v xml:space="preserve"> </v>
      </c>
      <c r="C581" s="45" t="str">
        <f>IF(B563="Teaching (Lec)", 'M-Setup'!$C$19,
IF(B563="Teaching (Lab)", 'M-Setup'!$G$19,
IF(B563="Social-Common", 'M-Setup'!$K$19,
IF(B563="Library-Study", 'M-Setup'!$O$19,
IF(B563="External", 'M-Setup'!$S$19,
IF(B563="WC Facility",'M-Setup'!$W$19," "))))))</f>
        <v xml:space="preserve"> </v>
      </c>
      <c r="D581" s="44" t="str">
        <f>IF(B563="Teaching (Lec)", 'M-Setup'!$D$19,
IF(B563="Teaching (Lab)", 'M-Setup'!$H$19,
IF(B563="Social-Common", 'M-Setup'!$L$19,
IF(B563="Library-Study", 'M-Setup'!$P$19,
IF(B563="External", 'M-Setup'!$T$19,
IF(B563="WC Facility",'M-Setup'!$X$19," "))))))</f>
        <v xml:space="preserve"> </v>
      </c>
      <c r="E581" s="46"/>
      <c r="F581" s="60"/>
      <c r="G581" s="89"/>
      <c r="H581" s="77"/>
      <c r="I581" s="49"/>
    </row>
    <row r="582" spans="1:9" ht="26.4" hidden="1" outlineLevel="1" thickBot="1" x14ac:dyDescent="0.35">
      <c r="A582" s="118"/>
      <c r="B582" s="50" t="str">
        <f>IF(B563="Teaching (Lec)",'M-Setup'!$B$20,
IF(B563="Teaching (Lab)",'M-Setup'!$F$20,
IF(B563="Social-Common",'M-Setup'!$J$20,
IF(B563="Library-Study",'M-Setup'!$N$20,
IF(B563="External",'M-Setup'!$R$20,
IF(B563="WC Facility",'M-Setup'!$V$20," "))))))</f>
        <v xml:space="preserve"> </v>
      </c>
      <c r="C582" s="51" t="str">
        <f>IF(B563="Teaching (Lec)", 'M-Setup'!$C$20,
IF(B563="Teaching (Lab)", 'M-Setup'!$G$20,
IF(B563="Social-Common", 'M-Setup'!$K$20,
IF(B563="Library-Study", 'M-Setup'!$O$20,
IF(B563="External", 'M-Setup'!$S$20,
IF(B563="WC Facility",'M-Setup'!$W$20," "))))))</f>
        <v xml:space="preserve"> </v>
      </c>
      <c r="D582" s="52" t="str">
        <f>IF(B563="Teaching (Lec)", 'M-Setup'!$D$20,
IF(B563="Teaching (Lab)", 'M-Setup'!$H$20,
IF(B563="Social-Common", 'M-Setup'!$L$20,
IF(B563="Library-Study", 'M-Setup'!$P$20,
IF(B563="External", 'M-Setup'!$T$20,
IF(B563="WC Facility",'M-Setup'!$X$20," "))))))</f>
        <v xml:space="preserve"> </v>
      </c>
      <c r="E582" s="53"/>
      <c r="F582" s="86"/>
      <c r="G582" s="90"/>
      <c r="H582" s="88"/>
      <c r="I582" s="54"/>
    </row>
    <row r="583" spans="1:9" ht="15" collapsed="1" thickBot="1" x14ac:dyDescent="0.35">
      <c r="A583" s="114">
        <v>30</v>
      </c>
      <c r="B583" s="57"/>
      <c r="C583" s="103"/>
      <c r="D583" s="61" t="str">
        <f>IF(B583="Teaching (Lec)", COUNTA(F587:F600)/14,
IF(B583="Teaching (Lab)", COUNTA(F587:F600)/14,
IF(B583="Social-Common", COUNTA(F587:F595)/9,
IF(B583="Library-Study", COUNTA(F587:F597)/11,
IF(B583="External", COUNTA(F587:F591)/5,
IF(B583="WC Facility", COUNTA(F587:F591)/10, " "))))))</f>
        <v xml:space="preserve"> </v>
      </c>
      <c r="H583" s="91">
        <f t="shared" ref="H583" si="14">COUNTA(I586:I602)</f>
        <v>0</v>
      </c>
    </row>
    <row r="584" spans="1:9" hidden="1" outlineLevel="1" x14ac:dyDescent="0.3">
      <c r="A584" s="118"/>
      <c r="B584" s="92" t="s">
        <v>52</v>
      </c>
      <c r="C584" s="101"/>
      <c r="D584" s="104"/>
      <c r="E584" s="1"/>
      <c r="F584" s="1"/>
      <c r="G584" s="1"/>
      <c r="H584" s="93"/>
    </row>
    <row r="585" spans="1:9" ht="28.8" hidden="1" outlineLevel="1" x14ac:dyDescent="0.3">
      <c r="A585" s="118"/>
      <c r="B585" s="32" t="s">
        <v>53</v>
      </c>
      <c r="C585" s="33" t="s">
        <v>54</v>
      </c>
      <c r="D585" s="102" t="s">
        <v>55</v>
      </c>
      <c r="E585" s="185" t="s">
        <v>131</v>
      </c>
      <c r="F585" s="185"/>
      <c r="G585" s="47" t="s">
        <v>57</v>
      </c>
      <c r="H585" s="87" t="s">
        <v>58</v>
      </c>
      <c r="I585" s="47" t="s">
        <v>59</v>
      </c>
    </row>
    <row r="586" spans="1:9" ht="25.8" hidden="1" outlineLevel="1" x14ac:dyDescent="0.3">
      <c r="A586" s="118"/>
      <c r="B586" s="48" t="str">
        <f>IF(B583="Teaching (Lec)",'M-Setup'!$B$4,
IF(B583="Teaching (Lab)",'M-Setup'!$F$4,
IF(B583="Social-Common",'M-Setup'!$J$4,
IF(B583="Library-Study",'M-Setup'!$N$4,
IF(B583="External",'M-Setup'!$R$4,
IF(B583="WC Facility",'M-Setup'!$V$4," "))))))</f>
        <v xml:space="preserve"> </v>
      </c>
      <c r="C586" s="45" t="str">
        <f>IF(B583="Teaching (Lec)", 'M-Setup'!$C$4,
IF(B583="Teaching (Lab)", 'M-Setup'!$G$4,
IF(B583="Social-Common", 'M-Setup'!$K$4,
IF(B583="Library-Study", 'M-Setup'!$O$4,
IF(B583="External", 'M-Setup'!$S$4,
IF(B583="WC Facility",'M-Setup'!$W$4," "))))))</f>
        <v xml:space="preserve"> </v>
      </c>
      <c r="D586" s="44" t="str">
        <f>IF(B583="Teaching (Lec)", 'M-Setup'!$D$4,
IF(B583="Teaching (Lab)", 'M-Setup'!$H$4,
IF(B583="Social-Common", 'M-Setup'!$L$4,
IF(B583="Library-Study", 'M-Setup'!$P$4,
IF(B583="External", 'M-Setup'!$T$4,
IF(B583="WC Facility", 'M-Setup'!$X$4, " "))))))</f>
        <v xml:space="preserve"> </v>
      </c>
      <c r="E586" s="46"/>
      <c r="F586" s="59"/>
      <c r="G586" s="89"/>
      <c r="H586" s="77"/>
      <c r="I586" s="49"/>
    </row>
    <row r="587" spans="1:9" ht="25.8" hidden="1" outlineLevel="1" x14ac:dyDescent="0.3">
      <c r="A587" s="118"/>
      <c r="B587" s="48" t="str">
        <f>IF(B583="Teaching (Lec)",'M-Setup'!$B$5,
IF(B583="Teaching (Lab)",'M-Setup'!$F$5,
IF(B583="Social-Common",'M-Setup'!$J$5,
IF(B583="Library-Study",'M-Setup'!$N$5,
IF(B583="External",'M-Setup'!$R$5,
IF(B583="WC Facility",'M-Setup'!$V$5," "))))))</f>
        <v xml:space="preserve"> </v>
      </c>
      <c r="C587" s="45" t="str">
        <f>IF(B583="Teaching (Lec)", 'M-Setup'!$C$5,
IF(B583="Teaching (Lab)", 'M-Setup'!$G$5,
IF(B583="Social-Common", 'M-Setup'!$K$5,
IF(B583="Library-Study", 'M-Setup'!$O$5,
IF(B583="External", 'M-Setup'!$S$5,
IF(B583="WC Facility",'M-Setup'!$W$5," "))))))</f>
        <v xml:space="preserve"> </v>
      </c>
      <c r="D587" s="44" t="str">
        <f>IF(B583="Teaching (Lec)", 'M-Setup'!$D$5,
IF(B583="Teaching (Lab)", 'M-Setup'!$H$5,
IF(B583="Social-Common", 'M-Setup'!$L$5,
IF(B583="Library-Study", 'M-Setup'!$P$5,
IF(B583="External", 'M-Setup'!$T$5,
IF(B583="WC Facility",'M-Setup'!$X$5," "))))))</f>
        <v xml:space="preserve"> </v>
      </c>
      <c r="E587" s="46"/>
      <c r="F587" s="59"/>
      <c r="G587" s="89"/>
      <c r="H587" s="77"/>
      <c r="I587" s="49"/>
    </row>
    <row r="588" spans="1:9" ht="25.8" hidden="1" outlineLevel="1" x14ac:dyDescent="0.3">
      <c r="A588" s="118"/>
      <c r="B588" s="48" t="str">
        <f>IF(B583="Teaching (Lec)",'M-Setup'!$B$6,
IF(B583="Teaching (Lab)",'M-Setup'!$F$6,
IF(B583="Social-Common",'M-Setup'!$J$6,
IF(B583="Library-Study",'M-Setup'!$N$6,
IF(B583="External",'M-Setup'!$R$6,
IF(B583="WC Facility",'M-Setup'!$V$6," "))))))</f>
        <v xml:space="preserve"> </v>
      </c>
      <c r="C588" s="45" t="str">
        <f>IF(B583="Teaching (Lec)", 'M-Setup'!$C$6,
IF(B583="Teaching (Lab)", 'M-Setup'!$G$6,
IF(B583="Social-Common", 'M-Setup'!$K$6,
IF(B583="Library-Study", 'M-Setup'!$O$6,
IF(B583="External", 'M-Setup'!$S$6,
IF(B583="WC Facility",'M-Setup'!$W$6," "))))))</f>
        <v xml:space="preserve"> </v>
      </c>
      <c r="D588" s="44" t="str">
        <f>IF(B583="Teaching (Lec)", 'M-Setup'!$D$6,
IF(B583="Teaching (Lab)", 'M-Setup'!$H$6,
IF(B583="Social-Common", 'M-Setup'!$L$6,
IF(B583="Library-Study", 'M-Setup'!$P$6,
IF(B583="External", 'M-Setup'!$T$6,
IF(B583="WC Facility",'M-Setup'!$X$6," "))))))</f>
        <v xml:space="preserve"> </v>
      </c>
      <c r="E588" s="46"/>
      <c r="F588" s="59"/>
      <c r="G588" s="89"/>
      <c r="H588" s="77"/>
      <c r="I588" s="49"/>
    </row>
    <row r="589" spans="1:9" ht="25.8" hidden="1" outlineLevel="1" x14ac:dyDescent="0.3">
      <c r="A589" s="118"/>
      <c r="B589" s="48" t="str">
        <f>IF(B583="Teaching (Lec)",'M-Setup'!$B$7,
IF(B583="Teaching (Lab)",'M-Setup'!$F$7,
IF(B583="Social-Common",'M-Setup'!$J$7,
IF(B583="Library-Study",'M-Setup'!$N$7,
IF(B583="External",'M-Setup'!$R$7,
IF(B583="WC Facility",'M-Setup'!$V$7," "))))))</f>
        <v xml:space="preserve"> </v>
      </c>
      <c r="C589" s="45" t="str">
        <f>IF(B583="Teaching (Lec)", 'M-Setup'!$C$7,
IF(B583="Teaching (Lab)", 'M-Setup'!$G$7,
IF(B583="Social-Common", 'M-Setup'!$K$7,
IF(B583="Library-Study", 'M-Setup'!$O$7,
IF(B583="External", 'M-Setup'!$S$7,
IF(B583="WC Facility",'M-Setup'!$W$7," "))))))</f>
        <v xml:space="preserve"> </v>
      </c>
      <c r="D589" s="44" t="str">
        <f>IF(B583="Teaching (Lec)", 'M-Setup'!$D$7,
IF(B583="Teaching (Lab)", 'M-Setup'!$H$7,
IF(B583="Social-Common", 'M-Setup'!$L$7,
IF(B583="Library-Study", 'M-Setup'!$P$7,
IF(B583="External", 'M-Setup'!$T$7,
IF(B583="WC Facility",'M-Setup'!$X$7," "))))))</f>
        <v xml:space="preserve"> </v>
      </c>
      <c r="E589" s="46"/>
      <c r="F589" s="59"/>
      <c r="G589" s="89"/>
      <c r="H589" s="77"/>
      <c r="I589" s="49"/>
    </row>
    <row r="590" spans="1:9" ht="25.8" hidden="1" outlineLevel="1" x14ac:dyDescent="0.3">
      <c r="A590" s="118"/>
      <c r="B590" s="48" t="str">
        <f>IF(B583="Teaching (Lec)",'M-Setup'!$B$8,
IF(B583="Teaching (Lab)",'M-Setup'!$F$8,
IF(B583="Social-Common",'M-Setup'!$J$8,
IF(B583="Library-Study",'M-Setup'!$N$8,
IF(B583="External",'M-Setup'!$R$8,
IF(B583="WC Facility",'M-Setup'!$V$8," "))))))</f>
        <v xml:space="preserve"> </v>
      </c>
      <c r="C590" s="45" t="str">
        <f>IF(B583="Teaching (Lec)", 'M-Setup'!$C$8,
IF(B583="Teaching (Lab)", 'M-Setup'!$G$8,
IF(B583="Social-Common", 'M-Setup'!$K$8,
IF(B583="Library-Study", 'M-Setup'!$O$8,
IF(B583="External", 'M-Setup'!$S$8,
IF(B583="WC Facility",'M-Setup'!$W$8," "))))))</f>
        <v xml:space="preserve"> </v>
      </c>
      <c r="D590" s="44" t="str">
        <f>IF(B583="Teaching (Lec)", 'M-Setup'!$D$8,
IF(B583="Teaching (Lab)", 'M-Setup'!$H$8,
IF(B583="Social-Common", 'M-Setup'!$L$8,
IF(B583="Library-Study", 'M-Setup'!$P$8,
IF(B583="External", 'M-Setup'!$T$8,
IF(B583="WC Facility",'M-Setup'!$X$8," "))))))</f>
        <v xml:space="preserve"> </v>
      </c>
      <c r="E590" s="46"/>
      <c r="F590" s="59"/>
      <c r="G590" s="89"/>
      <c r="H590" s="77"/>
      <c r="I590" s="49"/>
    </row>
    <row r="591" spans="1:9" ht="25.8" hidden="1" outlineLevel="1" x14ac:dyDescent="0.3">
      <c r="A591" s="118"/>
      <c r="B591" s="48" t="str">
        <f>IF(B583="Teaching (Lec)",'M-Setup'!$B$9,
IF(B583="Teaching (Lab)",'M-Setup'!$F$9,
IF(B583="Social-Common",'M-Setup'!$J$9,
IF(B583="Library-Study",'M-Setup'!$N$9,
IF(B583="External",'M-Setup'!$R$9,
IF(B583="WC Facility",'M-Setup'!$V$9," "))))))</f>
        <v xml:space="preserve"> </v>
      </c>
      <c r="C591" s="45" t="str">
        <f>IF(B583="Teaching (Lec)", 'M-Setup'!$C$9,
IF(B583="Teaching (Lab)", 'M-Setup'!$G$9,
IF(B583="Social-Common", 'M-Setup'!$K$9,
IF(B583="Library-Study", 'M-Setup'!$O$9,
IF(B583="External", 'M-Setup'!$S$9,
IF(B583="WC Facility",'M-Setup'!$W$9," "))))))</f>
        <v xml:space="preserve"> </v>
      </c>
      <c r="D591" s="44" t="str">
        <f>IF(B583="Teaching (Lec)", 'M-Setup'!$D$9,
IF(B583="Teaching (Lab)", 'M-Setup'!$H$9,
IF(B583="Social-Common", 'M-Setup'!$L$9,
IF(B583="Library-Study", 'M-Setup'!$P$9,
IF(B583="External", 'M-Setup'!$T$9,
IF(B583="WC Facility",'M-Setup'!$X$9," "))))))</f>
        <v xml:space="preserve"> </v>
      </c>
      <c r="E591" s="46"/>
      <c r="F591" s="59"/>
      <c r="G591" s="89"/>
      <c r="H591" s="77"/>
      <c r="I591" s="49"/>
    </row>
    <row r="592" spans="1:9" ht="25.8" hidden="1" outlineLevel="1" x14ac:dyDescent="0.3">
      <c r="A592" s="118"/>
      <c r="B592" s="48" t="str">
        <f>IF(B583="Teaching (Lec)",'M-Setup'!$B$10,
IF(B583="Teaching (Lab)",'M-Setup'!$F$10,
IF(B583="Social-Common",'M-Setup'!$J$10,
IF(B583="Library-Study",'M-Setup'!$N$10,
IF(B583="External",'M-Setup'!$R$10,
IF(B583="WC Facility",'M-Setup'!$V$10," "))))))</f>
        <v xml:space="preserve"> </v>
      </c>
      <c r="C592" s="45" t="str">
        <f>IF(B583="Teaching (Lec)", 'M-Setup'!$C$10,
IF(B583="Teaching (Lab)", 'M-Setup'!$G$10,
IF(B583="Social-Common", 'M-Setup'!$K$10,
IF(B583="Library-Study", 'M-Setup'!$O$10,
IF(B583="External", 'M-Setup'!$S$10,
IF(B583="WC Facility",'M-Setup'!$W$10," "))))))</f>
        <v xml:space="preserve"> </v>
      </c>
      <c r="D592" s="44" t="str">
        <f>IF(B583="Teaching (Lec)", 'M-Setup'!$D$10,
IF(B583="Teaching (Lab)", 'M-Setup'!$H$10,
IF(B583="Social-Common", 'M-Setup'!$L$10,
IF(B583="Library-Study", 'M-Setup'!$P$10,
IF(B583="External", 'M-Setup'!$T$10,
IF(B583="WC Facility",'M-Setup'!$X$10," "))))))</f>
        <v xml:space="preserve"> </v>
      </c>
      <c r="E592" s="46"/>
      <c r="F592" s="59"/>
      <c r="G592" s="89"/>
      <c r="H592" s="77"/>
      <c r="I592" s="49"/>
    </row>
    <row r="593" spans="1:9" ht="25.8" hidden="1" outlineLevel="1" x14ac:dyDescent="0.3">
      <c r="A593" s="118"/>
      <c r="B593" s="48" t="str">
        <f>IF(B583="Teaching (Lec)",'M-Setup'!$B$11,
IF(B583="Teaching (Lab)",'M-Setup'!$F$11,
IF(B583="Social-Common",'M-Setup'!$J$11,
IF(B583="Library-Study",'M-Setup'!$N$11,
IF(B583="External",'M-Setup'!$R$11,
IF(B583="WC Facility",'M-Setup'!$V$11," "))))))</f>
        <v xml:space="preserve"> </v>
      </c>
      <c r="C593" s="45" t="str">
        <f>IF(B583="Teaching (Lec)", 'M-Setup'!$C$11,
IF(B583="Teaching (Lab)", 'M-Setup'!$G$11,
IF(B583="Social-Common", 'M-Setup'!$K$11,
IF(B583="Library-Study", 'M-Setup'!$O$11,
IF(B583="External", 'M-Setup'!$S$11,
IF(B583="WC Facility",'M-Setup'!$W$11," "))))))</f>
        <v xml:space="preserve"> </v>
      </c>
      <c r="D593" s="44" t="str">
        <f>IF(B583="Teaching (Lec)", 'M-Setup'!$D$11,
IF(B583="Teaching (Lab)", 'M-Setup'!$H$11,
IF(B583="Social-Common", 'M-Setup'!$L$11,
IF(B583="Library-Study", 'M-Setup'!$P$11,
IF(B583="External", 'M-Setup'!$T$11,
IF(B583="WC Facility",'M-Setup'!$X$11," "))))))</f>
        <v xml:space="preserve"> </v>
      </c>
      <c r="E593" s="46"/>
      <c r="F593" s="59"/>
      <c r="G593" s="89"/>
      <c r="H593" s="77"/>
      <c r="I593" s="49"/>
    </row>
    <row r="594" spans="1:9" ht="25.8" hidden="1" outlineLevel="1" x14ac:dyDescent="0.3">
      <c r="A594" s="118"/>
      <c r="B594" s="48" t="str">
        <f>IF(B583="Teaching (Lec)",'M-Setup'!$B$12,
IF(B583="Teaching (Lab)",'M-Setup'!$F$12,
IF(B583="Social-Common",'M-Setup'!$J$12,
IF(B583="Library-Study",'M-Setup'!$N$12,
IF(B583="External",'M-Setup'!$R$12,
IF(B583="WC Facility",'M-Setup'!$V$12," "))))))</f>
        <v xml:space="preserve"> </v>
      </c>
      <c r="C594" s="45" t="str">
        <f>IF(B583="Teaching (Lec)", 'M-Setup'!$C$12,
IF(B583="Teaching (Lab)", 'M-Setup'!$G$12,
IF(B583="Social-Common", 'M-Setup'!$K$12,
IF(B583="Library-Study", 'M-Setup'!$O$12,
IF(B583="External", 'M-Setup'!$S$12,
IF(B583="WC Facility",'M-Setup'!$W$12," "))))))</f>
        <v xml:space="preserve"> </v>
      </c>
      <c r="D594" s="44" t="str">
        <f>IF(B583="Teaching (Lec)", 'M-Setup'!$D$12,
IF(B583="Teaching (Lab)", 'M-Setup'!$H$12,
IF(B583="Social-Common", 'M-Setup'!$L$12,
IF(B583="Library-Study", 'M-Setup'!$P$12,
IF(B583="External", 'M-Setup'!$T$12,
IF(B583="WC Facility",'M-Setup'!$X$12," "))))))</f>
        <v xml:space="preserve"> </v>
      </c>
      <c r="E594" s="46"/>
      <c r="F594" s="59"/>
      <c r="G594" s="89"/>
      <c r="H594" s="77"/>
      <c r="I594" s="49"/>
    </row>
    <row r="595" spans="1:9" ht="25.8" hidden="1" outlineLevel="1" x14ac:dyDescent="0.3">
      <c r="A595" s="118"/>
      <c r="B595" s="48" t="str">
        <f>IF(B583="Teaching (Lec)",'M-Setup'!$B$13,
IF(B583="Teaching (Lab)",'M-Setup'!$F$13,
IF(B583="Social-Common",'M-Setup'!$J$13,
IF(B583="Library-Study",'M-Setup'!$N$13,
IF(B583="External",'M-Setup'!$R$13,
IF(B583="WC Facility",'M-Setup'!$V$13," "))))))</f>
        <v xml:space="preserve"> </v>
      </c>
      <c r="C595" s="45" t="str">
        <f>IF(B583="Teaching (Lec)", 'M-Setup'!$C$13,
IF(B583="Teaching (Lab)", 'M-Setup'!$G$13,
IF(B583="Social-Common", 'M-Setup'!$K$13,
IF(B583="Library-Study", 'M-Setup'!$O$13,
IF(B583="External", 'M-Setup'!$S$13,
IF(B583="WC Facility",'M-Setup'!$W$13," "))))))</f>
        <v xml:space="preserve"> </v>
      </c>
      <c r="D595" s="44" t="str">
        <f>IF(B583="Teaching (Lec)", 'M-Setup'!$D$13,
IF(B583="Teaching (Lab)", 'M-Setup'!$H$13,
IF(B583="Social-Common", 'M-Setup'!$L$13,
IF(B583="Library-Study", 'M-Setup'!$P$13,
IF(B583="External", 'M-Setup'!$T$13,
IF(B583="WC Facility",'M-Setup'!$X$13," "))))))</f>
        <v xml:space="preserve"> </v>
      </c>
      <c r="E595" s="46"/>
      <c r="F595" s="59"/>
      <c r="G595" s="89"/>
      <c r="H595" s="77"/>
      <c r="I595" s="49"/>
    </row>
    <row r="596" spans="1:9" ht="25.8" hidden="1" outlineLevel="1" x14ac:dyDescent="0.3">
      <c r="A596" s="118"/>
      <c r="B596" s="48" t="str">
        <f>IF(B583="Teaching (Lec)",'M-Setup'!$B$14,
IF(B583="Teaching (Lab)",'M-Setup'!$F$14,
IF(B583="Social-Common",'M-Setup'!$J$14,
IF(B583="Library-Study",'M-Setup'!$N$14,
IF(B583="External",'M-Setup'!$R$14,
IF(B583="WC Facility",'M-Setup'!$V$14," "))))))</f>
        <v xml:space="preserve"> </v>
      </c>
      <c r="C596" s="45" t="str">
        <f>IF(B583="Teaching (Lec)", 'M-Setup'!$C$14,
IF(B583="Teaching (Lab)", 'M-Setup'!$G$14,
IF(B583="Social-Common", 'M-Setup'!$K$14,
IF(B583="Library-Study", 'M-Setup'!$O$14,
IF(B583="External", 'M-Setup'!$S$14,
IF(B583="WC Facility",'M-Setup'!$W$14," "))))))</f>
        <v xml:space="preserve"> </v>
      </c>
      <c r="D596" s="44" t="str">
        <f>IF(B583="Teaching (Lec)", 'M-Setup'!$D$14,
IF(B583="Teaching (Lab)", 'M-Setup'!$H$14,
IF(B583="Social-Common", 'M-Setup'!$L$14,
IF(B583="Library-Study", 'M-Setup'!$P$14,
IF(B583="External", 'M-Setup'!$T$14,
IF(B583="WC Facility",'M-Setup'!$X$14," "))))))</f>
        <v xml:space="preserve"> </v>
      </c>
      <c r="E596" s="46"/>
      <c r="F596" s="59"/>
      <c r="G596" s="89"/>
      <c r="H596" s="77"/>
      <c r="I596" s="49"/>
    </row>
    <row r="597" spans="1:9" ht="25.8" hidden="1" outlineLevel="1" x14ac:dyDescent="0.3">
      <c r="A597" s="118"/>
      <c r="B597" s="48" t="str">
        <f>IF(B583="Teaching (Lec)",'M-Setup'!$B$15,
IF(B583="Teaching (Lab)",'M-Setup'!$F$15,
IF(B583="Social-Common",'M-Setup'!$J$15,
IF(B583="Library-Study",'M-Setup'!$N$15,
IF(B583="External",'M-Setup'!$R$15,
IF(B583="WC Facility",'M-Setup'!$V$15," "))))))</f>
        <v xml:space="preserve"> </v>
      </c>
      <c r="C597" s="45" t="str">
        <f>IF(B583="Teaching (Lec)", 'M-Setup'!$C$15,
IF(B583="Teaching (Lab)", 'M-Setup'!$G$15,
IF(B583="Social-Common", 'M-Setup'!$K$15,
IF(B583="Library-Study", 'M-Setup'!$O$15,
IF(B583="External", 'M-Setup'!$S$15,
IF(B583="WC Facility",'M-Setup'!$W$15," "))))))</f>
        <v xml:space="preserve"> </v>
      </c>
      <c r="D597" s="44" t="str">
        <f>IF(B583="Teaching (Lec)", 'M-Setup'!$D$15,
IF(B583="Teaching (Lab)", 'M-Setup'!$H$15,
IF(B583="Social-Common", 'M-Setup'!$L$15,
IF(B583="Library-Study", 'M-Setup'!$P$15,
IF(B583="External", 'M-Setup'!$T$15,
IF(B583="WC Facility",'M-Setup'!$X$15," "))))))</f>
        <v xml:space="preserve"> </v>
      </c>
      <c r="E597" s="46"/>
      <c r="F597" s="59"/>
      <c r="G597" s="89"/>
      <c r="H597" s="77"/>
      <c r="I597" s="49"/>
    </row>
    <row r="598" spans="1:9" ht="25.8" hidden="1" outlineLevel="1" x14ac:dyDescent="0.3">
      <c r="A598" s="118"/>
      <c r="B598" s="48" t="str">
        <f>IF(B583="Teaching (Lec)",'M-Setup'!$B$16,
IF(B583="Teaching (Lab)",'M-Setup'!$F$16,
IF(B583="Social-Common",'M-Setup'!$J$16,
IF(B583="Library-Study",'M-Setup'!$N$16,
IF(B583="External",'M-Setup'!$R$16,
IF(B583="WC Facility",'M-Setup'!$V$16," "))))))</f>
        <v xml:space="preserve"> </v>
      </c>
      <c r="C598" s="45" t="str">
        <f>IF(B583="Teaching (Lec)", 'M-Setup'!$C$16,
IF(B583="Teaching (Lab)", 'M-Setup'!$G$16,
IF(B583="Social-Common", 'M-Setup'!$K$16,
IF(B583="Library-Study", 'M-Setup'!$O$16,
IF(B583="External", 'M-Setup'!$S$16,
IF(B583="WC Facility",'M-Setup'!$W$16," "))))))</f>
        <v xml:space="preserve"> </v>
      </c>
      <c r="D598" s="44" t="str">
        <f>IF(B583="Teaching (Lec)", 'M-Setup'!$D$16,
IF(B583="Teaching (Lab)", 'M-Setup'!$H$16,
IF(B583="Social-Common", 'M-Setup'!$L$16,
IF(B583="Library-Study", 'M-Setup'!$P$16,
IF(B583="External", 'M-Setup'!$T$16,
IF(B583="WC Facility",'M-Setup'!$X$16," "))))))</f>
        <v xml:space="preserve"> </v>
      </c>
      <c r="E598" s="46"/>
      <c r="F598" s="60"/>
      <c r="G598" s="89"/>
      <c r="H598" s="77"/>
      <c r="I598" s="49"/>
    </row>
    <row r="599" spans="1:9" ht="25.8" hidden="1" outlineLevel="1" x14ac:dyDescent="0.3">
      <c r="A599" s="118"/>
      <c r="B599" s="48" t="str">
        <f>IF(B583="Teaching (Lec)",'M-Setup'!$B$17,
IF(B583="Teaching (Lab)",'M-Setup'!$F$17,
IF(B583="Social-Common",'M-Setup'!$J$17,
IF(B583="Library-Study",'M-Setup'!$N$17,
IF(B583="External",'M-Setup'!$R$17,
IF(B583="WC Facility",'M-Setup'!$V$17," "))))))</f>
        <v xml:space="preserve"> </v>
      </c>
      <c r="C599" s="45" t="str">
        <f>IF(B583="Teaching (Lec)", 'M-Setup'!$C$17,
IF(B583="Teaching (Lab)", 'M-Setup'!$G$17,
IF(B583="Social-Common", 'M-Setup'!$K$17,
IF(B583="Library-Study", 'M-Setup'!$O$17,
IF(B583="External", 'M-Setup'!$S$17,
IF(B583="WC Facility",'M-Setup'!$W$17," "))))))</f>
        <v xml:space="preserve"> </v>
      </c>
      <c r="D599" s="44" t="str">
        <f>IF(B583="Teaching (Lec)", 'M-Setup'!$D$17,
IF(B583="Teaching (Lab)", 'M-Setup'!$H$17,
IF(B583="Social-Common", 'M-Setup'!$L$17,
IF(B583="Library-Study", 'M-Setup'!$P$17,
IF(B583="External", 'M-Setup'!$T$17,
IF(B583="WC Facility",'M-Setup'!$X$17," "))))))</f>
        <v xml:space="preserve"> </v>
      </c>
      <c r="E599" s="46"/>
      <c r="F599" s="60"/>
      <c r="G599" s="89"/>
      <c r="H599" s="77"/>
      <c r="I599" s="49"/>
    </row>
    <row r="600" spans="1:9" ht="25.8" hidden="1" outlineLevel="1" x14ac:dyDescent="0.3">
      <c r="A600" s="118"/>
      <c r="B600" s="48" t="str">
        <f>IF(B583="Teaching (Lec)",'M-Setup'!$B$18,
IF(B583="Teaching (Lab)",'M-Setup'!$F$18,
IF(B583="Social-Common",'M-Setup'!$J$18,
IF(B583="Library-Study",'M-Setup'!$N$18,
IF(B583="External",'M-Setup'!$R$18,
IF(B583="WC Facility",'M-Setup'!$V$18," "))))))</f>
        <v xml:space="preserve"> </v>
      </c>
      <c r="C600" s="45" t="str">
        <f>IF(B583="Teaching (Lec)", 'M-Setup'!$C$18,
IF(B583="Teaching (Lab)", 'M-Setup'!$G$18,
IF(B583="Social-Common", 'M-Setup'!$K$18,
IF(B583="Library-Study", 'M-Setup'!$O$18,
IF(B583="External", 'M-Setup'!$S$18,
IF(B583="WC Facility",'M-Setup'!$W$18," "))))))</f>
        <v xml:space="preserve"> </v>
      </c>
      <c r="D600" s="44" t="str">
        <f>IF(B583="Teaching (Lec)", 'M-Setup'!$D$18,
IF(B583="Teaching (Lab)", 'M-Setup'!$H$18,
IF(B583="Social-Common", 'M-Setup'!$L$18,
IF(B583="Library-Study", 'M-Setup'!$P$18,
IF(B583="External", 'M-Setup'!$T$18,
IF(B583="WC Facility",'M-Setup'!$X$18," "))))))</f>
        <v xml:space="preserve"> </v>
      </c>
      <c r="E600" s="46"/>
      <c r="F600" s="60"/>
      <c r="G600" s="89"/>
      <c r="H600" s="77"/>
      <c r="I600" s="49"/>
    </row>
    <row r="601" spans="1:9" ht="25.8" hidden="1" outlineLevel="1" x14ac:dyDescent="0.3">
      <c r="A601" s="118"/>
      <c r="B601" s="48" t="str">
        <f>IF(B583="Teaching (Lec)",'M-Setup'!$B$19,
IF(B583="Teaching (Lab)",'M-Setup'!$F$19,
IF(B583="Social-Common",'M-Setup'!$J$19,
IF(B583="Library-Study",'M-Setup'!$N$19,
IF(B583="External",'M-Setup'!$R$19,
IF(B583="WC Facility",'M-Setup'!$V$19," "))))))</f>
        <v xml:space="preserve"> </v>
      </c>
      <c r="C601" s="45" t="str">
        <f>IF(B583="Teaching (Lec)", 'M-Setup'!$C$19,
IF(B583="Teaching (Lab)", 'M-Setup'!$G$19,
IF(B583="Social-Common", 'M-Setup'!$K$19,
IF(B583="Library-Study", 'M-Setup'!$O$19,
IF(B583="External", 'M-Setup'!$S$19,
IF(B583="WC Facility",'M-Setup'!$W$19," "))))))</f>
        <v xml:space="preserve"> </v>
      </c>
      <c r="D601" s="44" t="str">
        <f>IF(B583="Teaching (Lec)", 'M-Setup'!$D$19,
IF(B583="Teaching (Lab)", 'M-Setup'!$H$19,
IF(B583="Social-Common", 'M-Setup'!$L$19,
IF(B583="Library-Study", 'M-Setup'!$P$19,
IF(B583="External", 'M-Setup'!$T$19,
IF(B583="WC Facility",'M-Setup'!$X$19," "))))))</f>
        <v xml:space="preserve"> </v>
      </c>
      <c r="E601" s="46"/>
      <c r="F601" s="60"/>
      <c r="G601" s="89"/>
      <c r="H601" s="77"/>
      <c r="I601" s="49"/>
    </row>
    <row r="602" spans="1:9" ht="26.4" hidden="1" outlineLevel="1" thickBot="1" x14ac:dyDescent="0.35">
      <c r="A602" s="118"/>
      <c r="B602" s="50" t="str">
        <f>IF(B583="Teaching (Lec)",'M-Setup'!$B$20,
IF(B583="Teaching (Lab)",'M-Setup'!$F$20,
IF(B583="Social-Common",'M-Setup'!$J$20,
IF(B583="Library-Study",'M-Setup'!$N$20,
IF(B583="External",'M-Setup'!$R$20,
IF(B583="WC Facility",'M-Setup'!$V$20," "))))))</f>
        <v xml:space="preserve"> </v>
      </c>
      <c r="C602" s="51" t="str">
        <f>IF(B583="Teaching (Lec)", 'M-Setup'!$C$20,
IF(B583="Teaching (Lab)", 'M-Setup'!$G$20,
IF(B583="Social-Common", 'M-Setup'!$K$20,
IF(B583="Library-Study", 'M-Setup'!$O$20,
IF(B583="External", 'M-Setup'!$S$20,
IF(B583="WC Facility",'M-Setup'!$W$20," "))))))</f>
        <v xml:space="preserve"> </v>
      </c>
      <c r="D602" s="52" t="str">
        <f>IF(B583="Teaching (Lec)", 'M-Setup'!$D$20,
IF(B583="Teaching (Lab)", 'M-Setup'!$H$20,
IF(B583="Social-Common", 'M-Setup'!$L$20,
IF(B583="Library-Study", 'M-Setup'!$P$20,
IF(B583="External", 'M-Setup'!$T$20,
IF(B583="WC Facility",'M-Setup'!$X$20," "))))))</f>
        <v xml:space="preserve"> </v>
      </c>
      <c r="E602" s="53"/>
      <c r="F602" s="86"/>
      <c r="G602" s="90"/>
      <c r="H602" s="88"/>
      <c r="I602" s="54"/>
    </row>
    <row r="603" spans="1:9" collapsed="1" x14ac:dyDescent="0.3">
      <c r="A603" s="31"/>
      <c r="B603" s="31"/>
      <c r="C603" s="31"/>
      <c r="D603" s="31"/>
    </row>
  </sheetData>
  <mergeCells count="30">
    <mergeCell ref="E505:F505"/>
    <mergeCell ref="E525:F525"/>
    <mergeCell ref="E545:F545"/>
    <mergeCell ref="E565:F565"/>
    <mergeCell ref="E585:F585"/>
    <mergeCell ref="E405:F405"/>
    <mergeCell ref="E425:F425"/>
    <mergeCell ref="E445:F445"/>
    <mergeCell ref="E465:F465"/>
    <mergeCell ref="E485:F485"/>
    <mergeCell ref="E305:F305"/>
    <mergeCell ref="E325:F325"/>
    <mergeCell ref="E345:F345"/>
    <mergeCell ref="E365:F365"/>
    <mergeCell ref="E385:F385"/>
    <mergeCell ref="E285:F285"/>
    <mergeCell ref="E105:F105"/>
    <mergeCell ref="E125:F125"/>
    <mergeCell ref="E145:F145"/>
    <mergeCell ref="E5:F5"/>
    <mergeCell ref="E25:F25"/>
    <mergeCell ref="E45:F45"/>
    <mergeCell ref="E65:F65"/>
    <mergeCell ref="E85:F85"/>
    <mergeCell ref="E265:F265"/>
    <mergeCell ref="E165:F165"/>
    <mergeCell ref="E185:F185"/>
    <mergeCell ref="E205:F205"/>
    <mergeCell ref="E225:F225"/>
    <mergeCell ref="E245:F245"/>
  </mergeCells>
  <conditionalFormatting sqref="B6:B22">
    <cfRule type="expression" dxfId="224" priority="1244">
      <formula>AND(ISTEXT(B6), TRIM(B6) &lt;&gt; "")</formula>
    </cfRule>
  </conditionalFormatting>
  <conditionalFormatting sqref="B26:B42">
    <cfRule type="expression" dxfId="223" priority="120">
      <formula>AND(ISTEXT(B26), TRIM(B26) &lt;&gt; "")</formula>
    </cfRule>
  </conditionalFormatting>
  <conditionalFormatting sqref="B46:B62">
    <cfRule type="expression" dxfId="222" priority="116">
      <formula>AND(ISTEXT(B46), TRIM(B46) &lt;&gt; "")</formula>
    </cfRule>
  </conditionalFormatting>
  <conditionalFormatting sqref="B66:B82">
    <cfRule type="expression" dxfId="221" priority="112">
      <formula>AND(ISTEXT(B66), TRIM(B66) &lt;&gt; "")</formula>
    </cfRule>
  </conditionalFormatting>
  <conditionalFormatting sqref="B86:B102">
    <cfRule type="expression" dxfId="220" priority="108">
      <formula>AND(ISTEXT(B86), TRIM(B86) &lt;&gt; "")</formula>
    </cfRule>
  </conditionalFormatting>
  <conditionalFormatting sqref="B106:B122">
    <cfRule type="expression" dxfId="219" priority="104">
      <formula>AND(ISTEXT(B106), TRIM(B106) &lt;&gt; "")</formula>
    </cfRule>
  </conditionalFormatting>
  <conditionalFormatting sqref="B126:B142">
    <cfRule type="expression" dxfId="218" priority="100">
      <formula>AND(ISTEXT(B126), TRIM(B126) &lt;&gt; "")</formula>
    </cfRule>
  </conditionalFormatting>
  <conditionalFormatting sqref="B146:B162">
    <cfRule type="expression" dxfId="217" priority="96">
      <formula>AND(ISTEXT(B146), TRIM(B146) &lt;&gt; "")</formula>
    </cfRule>
  </conditionalFormatting>
  <conditionalFormatting sqref="B166:B182">
    <cfRule type="expression" dxfId="216" priority="92">
      <formula>AND(ISTEXT(B166), TRIM(B166) &lt;&gt; "")</formula>
    </cfRule>
  </conditionalFormatting>
  <conditionalFormatting sqref="B186:B202">
    <cfRule type="expression" dxfId="215" priority="84">
      <formula>AND(ISTEXT(B186), TRIM(B186) &lt;&gt; "")</formula>
    </cfRule>
  </conditionalFormatting>
  <conditionalFormatting sqref="B206:B222">
    <cfRule type="expression" dxfId="214" priority="80">
      <formula>AND(ISTEXT(B206), TRIM(B206) &lt;&gt; "")</formula>
    </cfRule>
  </conditionalFormatting>
  <conditionalFormatting sqref="B226:B242">
    <cfRule type="expression" dxfId="213" priority="76">
      <formula>AND(ISTEXT(B226), TRIM(B226) &lt;&gt; "")</formula>
    </cfRule>
  </conditionalFormatting>
  <conditionalFormatting sqref="B246:B262">
    <cfRule type="expression" dxfId="212" priority="72">
      <formula>AND(ISTEXT(B246), TRIM(B246) &lt;&gt; "")</formula>
    </cfRule>
  </conditionalFormatting>
  <conditionalFormatting sqref="B266:B282">
    <cfRule type="expression" dxfId="211" priority="68">
      <formula>AND(ISTEXT(B266), TRIM(B266) &lt;&gt; "")</formula>
    </cfRule>
  </conditionalFormatting>
  <conditionalFormatting sqref="B286:B302">
    <cfRule type="expression" dxfId="210" priority="64">
      <formula>AND(ISTEXT(B286), TRIM(B286) &lt;&gt; "")</formula>
    </cfRule>
  </conditionalFormatting>
  <conditionalFormatting sqref="B306:B322">
    <cfRule type="expression" dxfId="209" priority="60">
      <formula>AND(ISTEXT(B306), TRIM(B306) &lt;&gt; "")</formula>
    </cfRule>
  </conditionalFormatting>
  <conditionalFormatting sqref="B326:B342">
    <cfRule type="expression" dxfId="208" priority="56">
      <formula>AND(ISTEXT(B326), TRIM(B326) &lt;&gt; "")</formula>
    </cfRule>
  </conditionalFormatting>
  <conditionalFormatting sqref="B346:B362">
    <cfRule type="expression" dxfId="207" priority="52">
      <formula>AND(ISTEXT(B346), TRIM(B346) &lt;&gt; "")</formula>
    </cfRule>
  </conditionalFormatting>
  <conditionalFormatting sqref="B366:B382">
    <cfRule type="expression" dxfId="206" priority="48">
      <formula>AND(ISTEXT(B366), TRIM(B366) &lt;&gt; "")</formula>
    </cfRule>
  </conditionalFormatting>
  <conditionalFormatting sqref="B386:B402">
    <cfRule type="expression" dxfId="205" priority="44">
      <formula>AND(ISTEXT(B386), TRIM(B386) &lt;&gt; "")</formula>
    </cfRule>
  </conditionalFormatting>
  <conditionalFormatting sqref="B406:B422">
    <cfRule type="expression" dxfId="204" priority="40">
      <formula>AND(ISTEXT(B406), TRIM(B406) &lt;&gt; "")</formula>
    </cfRule>
  </conditionalFormatting>
  <conditionalFormatting sqref="B426:B442">
    <cfRule type="expression" dxfId="203" priority="36">
      <formula>AND(ISTEXT(B426), TRIM(B426) &lt;&gt; "")</formula>
    </cfRule>
  </conditionalFormatting>
  <conditionalFormatting sqref="B446:B462">
    <cfRule type="expression" dxfId="202" priority="32">
      <formula>AND(ISTEXT(B446), TRIM(B446) &lt;&gt; "")</formula>
    </cfRule>
  </conditionalFormatting>
  <conditionalFormatting sqref="B466:B482">
    <cfRule type="expression" dxfId="201" priority="28">
      <formula>AND(ISTEXT(B466), TRIM(B466) &lt;&gt; "")</formula>
    </cfRule>
  </conditionalFormatting>
  <conditionalFormatting sqref="B486:B502">
    <cfRule type="expression" dxfId="200" priority="24">
      <formula>AND(ISTEXT(B486), TRIM(B486) &lt;&gt; "")</formula>
    </cfRule>
  </conditionalFormatting>
  <conditionalFormatting sqref="B506:B522">
    <cfRule type="expression" dxfId="199" priority="20">
      <formula>AND(ISTEXT(B506), TRIM(B506) &lt;&gt; "")</formula>
    </cfRule>
  </conditionalFormatting>
  <conditionalFormatting sqref="B526:B542">
    <cfRule type="expression" dxfId="198" priority="16">
      <formula>AND(ISTEXT(B526), TRIM(B526) &lt;&gt; "")</formula>
    </cfRule>
  </conditionalFormatting>
  <conditionalFormatting sqref="B546:B562">
    <cfRule type="expression" dxfId="197" priority="12">
      <formula>AND(ISTEXT(B546), TRIM(B546) &lt;&gt; "")</formula>
    </cfRule>
  </conditionalFormatting>
  <conditionalFormatting sqref="B566:B582">
    <cfRule type="expression" dxfId="196" priority="8">
      <formula>AND(ISTEXT(B566), TRIM(B566) &lt;&gt; "")</formula>
    </cfRule>
  </conditionalFormatting>
  <conditionalFormatting sqref="B586:B602">
    <cfRule type="expression" dxfId="195" priority="4">
      <formula>AND(ISTEXT(B586), TRIM(B586) &lt;&gt; "")</formula>
    </cfRule>
  </conditionalFormatting>
  <conditionalFormatting sqref="C6:C22">
    <cfRule type="expression" dxfId="194" priority="1242">
      <formula>AND(ISTEXT(C6), TRIM(C6) &lt;&gt; "")</formula>
    </cfRule>
  </conditionalFormatting>
  <conditionalFormatting sqref="C26:C42">
    <cfRule type="expression" dxfId="193" priority="118">
      <formula>AND(ISTEXT(C26), TRIM(C26) &lt;&gt; "")</formula>
    </cfRule>
  </conditionalFormatting>
  <conditionalFormatting sqref="C46:C62">
    <cfRule type="expression" dxfId="192" priority="114">
      <formula>AND(ISTEXT(C46), TRIM(C46) &lt;&gt; "")</formula>
    </cfRule>
  </conditionalFormatting>
  <conditionalFormatting sqref="C66:C82">
    <cfRule type="expression" dxfId="191" priority="110">
      <formula>AND(ISTEXT(C66), TRIM(C66) &lt;&gt; "")</formula>
    </cfRule>
  </conditionalFormatting>
  <conditionalFormatting sqref="C86:C102">
    <cfRule type="expression" dxfId="190" priority="106">
      <formula>AND(ISTEXT(C86), TRIM(C86) &lt;&gt; "")</formula>
    </cfRule>
  </conditionalFormatting>
  <conditionalFormatting sqref="C106:C122">
    <cfRule type="expression" dxfId="189" priority="102">
      <formula>AND(ISTEXT(C106), TRIM(C106) &lt;&gt; "")</formula>
    </cfRule>
  </conditionalFormatting>
  <conditionalFormatting sqref="C126:C142">
    <cfRule type="expression" dxfId="188" priority="98">
      <formula>AND(ISTEXT(C126), TRIM(C126) &lt;&gt; "")</formula>
    </cfRule>
  </conditionalFormatting>
  <conditionalFormatting sqref="C146:C162">
    <cfRule type="expression" dxfId="187" priority="94">
      <formula>AND(ISTEXT(C146), TRIM(C146) &lt;&gt; "")</formula>
    </cfRule>
  </conditionalFormatting>
  <conditionalFormatting sqref="C166:C182">
    <cfRule type="expression" dxfId="186" priority="90">
      <formula>AND(ISTEXT(C166), TRIM(C166) &lt;&gt; "")</formula>
    </cfRule>
  </conditionalFormatting>
  <conditionalFormatting sqref="C186:C202">
    <cfRule type="expression" dxfId="185" priority="82">
      <formula>AND(ISTEXT(C186), TRIM(C186) &lt;&gt; "")</formula>
    </cfRule>
  </conditionalFormatting>
  <conditionalFormatting sqref="C206:C222">
    <cfRule type="expression" dxfId="184" priority="78">
      <formula>AND(ISTEXT(C206), TRIM(C206) &lt;&gt; "")</formula>
    </cfRule>
  </conditionalFormatting>
  <conditionalFormatting sqref="C226:C242">
    <cfRule type="expression" dxfId="183" priority="74">
      <formula>AND(ISTEXT(C226), TRIM(C226) &lt;&gt; "")</formula>
    </cfRule>
  </conditionalFormatting>
  <conditionalFormatting sqref="C246:C262">
    <cfRule type="expression" dxfId="182" priority="70">
      <formula>AND(ISTEXT(C246), TRIM(C246) &lt;&gt; "")</formula>
    </cfRule>
  </conditionalFormatting>
  <conditionalFormatting sqref="C266:C282">
    <cfRule type="expression" dxfId="181" priority="66">
      <formula>AND(ISTEXT(C266), TRIM(C266) &lt;&gt; "")</formula>
    </cfRule>
  </conditionalFormatting>
  <conditionalFormatting sqref="C286:C302">
    <cfRule type="expression" dxfId="180" priority="62">
      <formula>AND(ISTEXT(C286), TRIM(C286) &lt;&gt; "")</formula>
    </cfRule>
  </conditionalFormatting>
  <conditionalFormatting sqref="C306:C322">
    <cfRule type="expression" dxfId="179" priority="58">
      <formula>AND(ISTEXT(C306), TRIM(C306) &lt;&gt; "")</formula>
    </cfRule>
  </conditionalFormatting>
  <conditionalFormatting sqref="C326:C342">
    <cfRule type="expression" dxfId="178" priority="54">
      <formula>AND(ISTEXT(C326), TRIM(C326) &lt;&gt; "")</formula>
    </cfRule>
  </conditionalFormatting>
  <conditionalFormatting sqref="C346:C362">
    <cfRule type="expression" dxfId="177" priority="50">
      <formula>AND(ISTEXT(C346), TRIM(C346) &lt;&gt; "")</formula>
    </cfRule>
  </conditionalFormatting>
  <conditionalFormatting sqref="C366:C382">
    <cfRule type="expression" dxfId="176" priority="46">
      <formula>AND(ISTEXT(C366), TRIM(C366) &lt;&gt; "")</formula>
    </cfRule>
  </conditionalFormatting>
  <conditionalFormatting sqref="C386:C402">
    <cfRule type="expression" dxfId="175" priority="42">
      <formula>AND(ISTEXT(C386), TRIM(C386) &lt;&gt; "")</formula>
    </cfRule>
  </conditionalFormatting>
  <conditionalFormatting sqref="C406:C422">
    <cfRule type="expression" dxfId="174" priority="38">
      <formula>AND(ISTEXT(C406), TRIM(C406) &lt;&gt; "")</formula>
    </cfRule>
  </conditionalFormatting>
  <conditionalFormatting sqref="C426:C442">
    <cfRule type="expression" dxfId="173" priority="34">
      <formula>AND(ISTEXT(C426), TRIM(C426) &lt;&gt; "")</formula>
    </cfRule>
  </conditionalFormatting>
  <conditionalFormatting sqref="C446:C462">
    <cfRule type="expression" dxfId="172" priority="30">
      <formula>AND(ISTEXT(C446), TRIM(C446) &lt;&gt; "")</formula>
    </cfRule>
  </conditionalFormatting>
  <conditionalFormatting sqref="C466:C482">
    <cfRule type="expression" dxfId="171" priority="26">
      <formula>AND(ISTEXT(C466), TRIM(C466) &lt;&gt; "")</formula>
    </cfRule>
  </conditionalFormatting>
  <conditionalFormatting sqref="C486:C502">
    <cfRule type="expression" dxfId="170" priority="22">
      <formula>AND(ISTEXT(C486), TRIM(C486) &lt;&gt; "")</formula>
    </cfRule>
  </conditionalFormatting>
  <conditionalFormatting sqref="C506:C522">
    <cfRule type="expression" dxfId="169" priority="18">
      <formula>AND(ISTEXT(C506), TRIM(C506) &lt;&gt; "")</formula>
    </cfRule>
  </conditionalFormatting>
  <conditionalFormatting sqref="C526:C542">
    <cfRule type="expression" dxfId="168" priority="14">
      <formula>AND(ISTEXT(C526), TRIM(C526) &lt;&gt; "")</formula>
    </cfRule>
  </conditionalFormatting>
  <conditionalFormatting sqref="C546:C562">
    <cfRule type="expression" dxfId="167" priority="10">
      <formula>AND(ISTEXT(C546), TRIM(C546) &lt;&gt; "")</formula>
    </cfRule>
  </conditionalFormatting>
  <conditionalFormatting sqref="C566:C582">
    <cfRule type="expression" dxfId="166" priority="6">
      <formula>AND(ISTEXT(C566), TRIM(C566) &lt;&gt; "")</formula>
    </cfRule>
  </conditionalFormatting>
  <conditionalFormatting sqref="C586:C602">
    <cfRule type="expression" dxfId="165" priority="2">
      <formula>AND(ISTEXT(C586), TRIM(C586) &lt;&gt; "")</formula>
    </cfRule>
  </conditionalFormatting>
  <conditionalFormatting sqref="D3">
    <cfRule type="colorScale" priority="33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6:D22">
    <cfRule type="expression" dxfId="164" priority="1243">
      <formula>AND(ISTEXT(C6), TRIM(C6) &lt;&gt; "")</formula>
    </cfRule>
  </conditionalFormatting>
  <conditionalFormatting sqref="D23">
    <cfRule type="colorScale" priority="11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26:D42">
    <cfRule type="expression" dxfId="163" priority="119">
      <formula>AND(ISTEXT(C26), TRIM(C26) &lt;&gt; "")</formula>
    </cfRule>
  </conditionalFormatting>
  <conditionalFormatting sqref="D43">
    <cfRule type="colorScale" priority="11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46:D62">
    <cfRule type="expression" dxfId="162" priority="115">
      <formula>AND(ISTEXT(C46), TRIM(C46) &lt;&gt; "")</formula>
    </cfRule>
  </conditionalFormatting>
  <conditionalFormatting sqref="D63">
    <cfRule type="colorScale" priority="10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66:D82">
    <cfRule type="expression" dxfId="161" priority="111">
      <formula>AND(ISTEXT(C66), TRIM(C66) &lt;&gt; "")</formula>
    </cfRule>
  </conditionalFormatting>
  <conditionalFormatting sqref="D83">
    <cfRule type="colorScale" priority="10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86:D102">
    <cfRule type="expression" dxfId="160" priority="107">
      <formula>AND(ISTEXT(C86), TRIM(C86) &lt;&gt; "")</formula>
    </cfRule>
  </conditionalFormatting>
  <conditionalFormatting sqref="D103">
    <cfRule type="colorScale" priority="10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106:D122">
    <cfRule type="expression" dxfId="159" priority="103">
      <formula>AND(ISTEXT(C106), TRIM(C106) &lt;&gt; "")</formula>
    </cfRule>
  </conditionalFormatting>
  <conditionalFormatting sqref="D123">
    <cfRule type="colorScale" priority="9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126:D142">
    <cfRule type="expression" dxfId="158" priority="99">
      <formula>AND(ISTEXT(C126), TRIM(C126) &lt;&gt; "")</formula>
    </cfRule>
  </conditionalFormatting>
  <conditionalFormatting sqref="D143">
    <cfRule type="colorScale" priority="9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146:D162">
    <cfRule type="expression" dxfId="157" priority="95">
      <formula>AND(ISTEXT(C146), TRIM(C146) &lt;&gt; "")</formula>
    </cfRule>
  </conditionalFormatting>
  <conditionalFormatting sqref="D163">
    <cfRule type="colorScale" priority="8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166:D182">
    <cfRule type="expression" dxfId="156" priority="91">
      <formula>AND(ISTEXT(C166), TRIM(C166) &lt;&gt; "")</formula>
    </cfRule>
  </conditionalFormatting>
  <conditionalFormatting sqref="D183">
    <cfRule type="colorScale" priority="8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186:D202">
    <cfRule type="expression" dxfId="155" priority="83">
      <formula>AND(ISTEXT(C186), TRIM(C186) &lt;&gt; "")</formula>
    </cfRule>
  </conditionalFormatting>
  <conditionalFormatting sqref="D203">
    <cfRule type="colorScale" priority="7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206:D222">
    <cfRule type="expression" dxfId="154" priority="79">
      <formula>AND(ISTEXT(C206), TRIM(C206) &lt;&gt; "")</formula>
    </cfRule>
  </conditionalFormatting>
  <conditionalFormatting sqref="D223">
    <cfRule type="colorScale" priority="7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226:D242">
    <cfRule type="expression" dxfId="153" priority="75">
      <formula>AND(ISTEXT(C226), TRIM(C226) &lt;&gt; "")</formula>
    </cfRule>
  </conditionalFormatting>
  <conditionalFormatting sqref="D243">
    <cfRule type="colorScale" priority="6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246:D262">
    <cfRule type="expression" dxfId="152" priority="71">
      <formula>AND(ISTEXT(C246), TRIM(C246) &lt;&gt; "")</formula>
    </cfRule>
  </conditionalFormatting>
  <conditionalFormatting sqref="D263">
    <cfRule type="colorScale" priority="6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266:D282">
    <cfRule type="expression" dxfId="151" priority="67">
      <formula>AND(ISTEXT(C266), TRIM(C266) &lt;&gt; "")</formula>
    </cfRule>
  </conditionalFormatting>
  <conditionalFormatting sqref="D283">
    <cfRule type="colorScale" priority="6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286:D302">
    <cfRule type="expression" dxfId="150" priority="63">
      <formula>AND(ISTEXT(C286), TRIM(C286) &lt;&gt; "")</formula>
    </cfRule>
  </conditionalFormatting>
  <conditionalFormatting sqref="D303">
    <cfRule type="colorScale" priority="5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306:D322">
    <cfRule type="expression" dxfId="149" priority="59">
      <formula>AND(ISTEXT(C306), TRIM(C306) &lt;&gt; "")</formula>
    </cfRule>
  </conditionalFormatting>
  <conditionalFormatting sqref="D323">
    <cfRule type="colorScale" priority="5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326:D342">
    <cfRule type="expression" dxfId="148" priority="55">
      <formula>AND(ISTEXT(C326), TRIM(C326) &lt;&gt; "")</formula>
    </cfRule>
  </conditionalFormatting>
  <conditionalFormatting sqref="D343">
    <cfRule type="colorScale" priority="4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346:D362">
    <cfRule type="expression" dxfId="147" priority="51">
      <formula>AND(ISTEXT(C346), TRIM(C346) &lt;&gt; "")</formula>
    </cfRule>
  </conditionalFormatting>
  <conditionalFormatting sqref="D363">
    <cfRule type="colorScale" priority="4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366:D382">
    <cfRule type="expression" dxfId="146" priority="47">
      <formula>AND(ISTEXT(C366), TRIM(C366) &lt;&gt; "")</formula>
    </cfRule>
  </conditionalFormatting>
  <conditionalFormatting sqref="D383">
    <cfRule type="colorScale" priority="4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386:D402">
    <cfRule type="expression" dxfId="145" priority="43">
      <formula>AND(ISTEXT(C386), TRIM(C386) &lt;&gt; "")</formula>
    </cfRule>
  </conditionalFormatting>
  <conditionalFormatting sqref="D403">
    <cfRule type="colorScale" priority="3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406:D422">
    <cfRule type="expression" dxfId="144" priority="39">
      <formula>AND(ISTEXT(C406), TRIM(C406) &lt;&gt; "")</formula>
    </cfRule>
  </conditionalFormatting>
  <conditionalFormatting sqref="D423">
    <cfRule type="colorScale" priority="3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426:D442">
    <cfRule type="expression" dxfId="143" priority="35">
      <formula>AND(ISTEXT(C426), TRIM(C426) &lt;&gt; "")</formula>
    </cfRule>
  </conditionalFormatting>
  <conditionalFormatting sqref="D443">
    <cfRule type="colorScale" priority="2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446:D462">
    <cfRule type="expression" dxfId="142" priority="31">
      <formula>AND(ISTEXT(C446), TRIM(C446) &lt;&gt; "")</formula>
    </cfRule>
  </conditionalFormatting>
  <conditionalFormatting sqref="D463">
    <cfRule type="colorScale" priority="2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466:D482">
    <cfRule type="expression" dxfId="141" priority="27">
      <formula>AND(ISTEXT(C466), TRIM(C466) &lt;&gt; "")</formula>
    </cfRule>
  </conditionalFormatting>
  <conditionalFormatting sqref="D483">
    <cfRule type="colorScale" priority="2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486:D502">
    <cfRule type="expression" dxfId="140" priority="23">
      <formula>AND(ISTEXT(C486), TRIM(C486) &lt;&gt; "")</formula>
    </cfRule>
  </conditionalFormatting>
  <conditionalFormatting sqref="D503">
    <cfRule type="colorScale" priority="17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506:D522">
    <cfRule type="expression" dxfId="139" priority="19">
      <formula>AND(ISTEXT(C506), TRIM(C506) &lt;&gt; "")</formula>
    </cfRule>
  </conditionalFormatting>
  <conditionalFormatting sqref="D523">
    <cfRule type="colorScale" priority="13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526:D542">
    <cfRule type="expression" dxfId="138" priority="15">
      <formula>AND(ISTEXT(C526), TRIM(C526) &lt;&gt; "")</formula>
    </cfRule>
  </conditionalFormatting>
  <conditionalFormatting sqref="D543">
    <cfRule type="colorScale" priority="9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546:D562">
    <cfRule type="expression" dxfId="137" priority="11">
      <formula>AND(ISTEXT(C546), TRIM(C546) &lt;&gt; "")</formula>
    </cfRule>
  </conditionalFormatting>
  <conditionalFormatting sqref="D563">
    <cfRule type="colorScale" priority="5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566:D582">
    <cfRule type="expression" dxfId="136" priority="7">
      <formula>AND(ISTEXT(C566), TRIM(C566) &lt;&gt; "")</formula>
    </cfRule>
  </conditionalFormatting>
  <conditionalFormatting sqref="D583">
    <cfRule type="colorScale" priority="1">
      <colorScale>
        <cfvo type="num" val="0"/>
        <cfvo type="num" val="0.5"/>
        <cfvo type="num" val="1"/>
        <color rgb="FFF8696B"/>
        <color rgb="FFFFEB84"/>
        <color rgb="FF63BE7B"/>
      </colorScale>
    </cfRule>
  </conditionalFormatting>
  <conditionalFormatting sqref="D586:D602">
    <cfRule type="expression" dxfId="135" priority="3">
      <formula>AND(ISTEXT(C586), TRIM(C586) &lt;&gt; "")</formula>
    </cfRule>
  </conditionalFormatting>
  <conditionalFormatting sqref="E6:E22">
    <cfRule type="expression" dxfId="134" priority="1245">
      <formula>AND(ISTEXT(D6), TRIM(D6) &lt;&gt; "")</formula>
    </cfRule>
  </conditionalFormatting>
  <conditionalFormatting sqref="E26:E42">
    <cfRule type="expression" dxfId="133" priority="312">
      <formula>AND(ISTEXT(D26), TRIM(D26) &lt;&gt; "")</formula>
    </cfRule>
  </conditionalFormatting>
  <conditionalFormatting sqref="E46:E62">
    <cfRule type="expression" dxfId="132" priority="298">
      <formula>AND(ISTEXT(D46), TRIM(D46) &lt;&gt; "")</formula>
    </cfRule>
  </conditionalFormatting>
  <conditionalFormatting sqref="E66:E82">
    <cfRule type="expression" dxfId="131" priority="284">
      <formula>AND(ISTEXT(D66), TRIM(D66) &lt;&gt; "")</formula>
    </cfRule>
  </conditionalFormatting>
  <conditionalFormatting sqref="E86:E102">
    <cfRule type="expression" dxfId="130" priority="270">
      <formula>AND(ISTEXT(D86), TRIM(D86) &lt;&gt; "")</formula>
    </cfRule>
  </conditionalFormatting>
  <conditionalFormatting sqref="E106:E122">
    <cfRule type="expression" dxfId="129" priority="256">
      <formula>AND(ISTEXT(D106), TRIM(D106) &lt;&gt; "")</formula>
    </cfRule>
  </conditionalFormatting>
  <conditionalFormatting sqref="E126:E142">
    <cfRule type="expression" dxfId="128" priority="242">
      <formula>AND(ISTEXT(D126), TRIM(D126) &lt;&gt; "")</formula>
    </cfRule>
  </conditionalFormatting>
  <conditionalFormatting sqref="E146:E162">
    <cfRule type="expression" dxfId="127" priority="228">
      <formula>AND(ISTEXT(D146), TRIM(D146) &lt;&gt; "")</formula>
    </cfRule>
  </conditionalFormatting>
  <conditionalFormatting sqref="E166:E182">
    <cfRule type="expression" dxfId="126" priority="214">
      <formula>AND(ISTEXT(D166), TRIM(D166) &lt;&gt; "")</formula>
    </cfRule>
  </conditionalFormatting>
  <conditionalFormatting sqref="E186:E202">
    <cfRule type="expression" dxfId="125" priority="200">
      <formula>AND(ISTEXT(D186), TRIM(D186) &lt;&gt; "")</formula>
    </cfRule>
  </conditionalFormatting>
  <conditionalFormatting sqref="E206:E222">
    <cfRule type="expression" dxfId="124" priority="186">
      <formula>AND(ISTEXT(D206), TRIM(D206) &lt;&gt; "")</formula>
    </cfRule>
  </conditionalFormatting>
  <conditionalFormatting sqref="E226:E242">
    <cfRule type="expression" dxfId="123" priority="172">
      <formula>AND(ISTEXT(D226), TRIM(D226) &lt;&gt; "")</formula>
    </cfRule>
  </conditionalFormatting>
  <conditionalFormatting sqref="E246:E262">
    <cfRule type="expression" dxfId="122" priority="158">
      <formula>AND(ISTEXT(D246), TRIM(D246) &lt;&gt; "")</formula>
    </cfRule>
  </conditionalFormatting>
  <conditionalFormatting sqref="E266:E282">
    <cfRule type="expression" dxfId="121" priority="144">
      <formula>AND(ISTEXT(D266), TRIM(D266) &lt;&gt; "")</formula>
    </cfRule>
  </conditionalFormatting>
  <conditionalFormatting sqref="E286:E302 E306:E322 E326:E342 E346:E362 E366:E382 E386:E402 E406:E422 E426:E442 E446:E462 E466:E482 E486:E502 E506:E522 E526:E542 E546:E562 E566:E582 E586:E602">
    <cfRule type="expression" dxfId="120" priority="130">
      <formula>AND(ISTEXT(D286), TRIM(D286) &lt;&gt; "")</formula>
    </cfRule>
  </conditionalFormatting>
  <conditionalFormatting sqref="F6:F22">
    <cfRule type="containsText" dxfId="119" priority="812" operator="containsText" text="N/A">
      <formula>NOT(ISERROR(SEARCH("N/A",F6)))</formula>
    </cfRule>
    <cfRule type="containsText" dxfId="118" priority="810" operator="containsText" text="Partial">
      <formula>NOT(ISERROR(SEARCH("Partial",F6)))</formula>
    </cfRule>
    <cfRule type="containsText" dxfId="117" priority="809" operator="containsText" text="Full">
      <formula>NOT(ISERROR(SEARCH("Full",F6)))</formula>
    </cfRule>
    <cfRule type="containsText" dxfId="116" priority="811" operator="containsText" text="None">
      <formula>NOT(ISERROR(SEARCH("None",F6)))</formula>
    </cfRule>
  </conditionalFormatting>
  <conditionalFormatting sqref="F26:F42">
    <cfRule type="containsText" dxfId="115" priority="308" operator="containsText" text="N/A">
      <formula>NOT(ISERROR(SEARCH("N/A",F26)))</formula>
    </cfRule>
    <cfRule type="containsText" dxfId="114" priority="307" operator="containsText" text="None">
      <formula>NOT(ISERROR(SEARCH("None",F26)))</formula>
    </cfRule>
    <cfRule type="containsText" dxfId="113" priority="306" operator="containsText" text="Partial">
      <formula>NOT(ISERROR(SEARCH("Partial",F26)))</formula>
    </cfRule>
    <cfRule type="containsText" dxfId="112" priority="305" operator="containsText" text="Full">
      <formula>NOT(ISERROR(SEARCH("Full",F26)))</formula>
    </cfRule>
  </conditionalFormatting>
  <conditionalFormatting sqref="F46:F62">
    <cfRule type="containsText" dxfId="111" priority="294" operator="containsText" text="N/A">
      <formula>NOT(ISERROR(SEARCH("N/A",F46)))</formula>
    </cfRule>
    <cfRule type="containsText" dxfId="110" priority="292" operator="containsText" text="Partial">
      <formula>NOT(ISERROR(SEARCH("Partial",F46)))</formula>
    </cfRule>
    <cfRule type="containsText" dxfId="109" priority="293" operator="containsText" text="None">
      <formula>NOT(ISERROR(SEARCH("None",F46)))</formula>
    </cfRule>
    <cfRule type="containsText" dxfId="108" priority="291" operator="containsText" text="Full">
      <formula>NOT(ISERROR(SEARCH("Full",F46)))</formula>
    </cfRule>
  </conditionalFormatting>
  <conditionalFormatting sqref="F66:F82">
    <cfRule type="containsText" dxfId="107" priority="277" operator="containsText" text="Full">
      <formula>NOT(ISERROR(SEARCH("Full",F66)))</formula>
    </cfRule>
    <cfRule type="containsText" dxfId="106" priority="278" operator="containsText" text="Partial">
      <formula>NOT(ISERROR(SEARCH("Partial",F66)))</formula>
    </cfRule>
    <cfRule type="containsText" dxfId="105" priority="279" operator="containsText" text="None">
      <formula>NOT(ISERROR(SEARCH("None",F66)))</formula>
    </cfRule>
    <cfRule type="containsText" dxfId="104" priority="280" operator="containsText" text="N/A">
      <formula>NOT(ISERROR(SEARCH("N/A",F66)))</formula>
    </cfRule>
  </conditionalFormatting>
  <conditionalFormatting sqref="F86:F102">
    <cfRule type="containsText" dxfId="103" priority="266" operator="containsText" text="N/A">
      <formula>NOT(ISERROR(SEARCH("N/A",F86)))</formula>
    </cfRule>
    <cfRule type="containsText" dxfId="102" priority="264" operator="containsText" text="Partial">
      <formula>NOT(ISERROR(SEARCH("Partial",F86)))</formula>
    </cfRule>
    <cfRule type="containsText" dxfId="101" priority="265" operator="containsText" text="None">
      <formula>NOT(ISERROR(SEARCH("None",F86)))</formula>
    </cfRule>
    <cfRule type="containsText" dxfId="100" priority="263" operator="containsText" text="Full">
      <formula>NOT(ISERROR(SEARCH("Full",F86)))</formula>
    </cfRule>
  </conditionalFormatting>
  <conditionalFormatting sqref="F106:F122">
    <cfRule type="containsText" dxfId="99" priority="252" operator="containsText" text="N/A">
      <formula>NOT(ISERROR(SEARCH("N/A",F106)))</formula>
    </cfRule>
    <cfRule type="containsText" dxfId="98" priority="251" operator="containsText" text="None">
      <formula>NOT(ISERROR(SEARCH("None",F106)))</formula>
    </cfRule>
    <cfRule type="containsText" dxfId="97" priority="249" operator="containsText" text="Full">
      <formula>NOT(ISERROR(SEARCH("Full",F106)))</formula>
    </cfRule>
    <cfRule type="containsText" dxfId="96" priority="250" operator="containsText" text="Partial">
      <formula>NOT(ISERROR(SEARCH("Partial",F106)))</formula>
    </cfRule>
  </conditionalFormatting>
  <conditionalFormatting sqref="F126:F142">
    <cfRule type="containsText" dxfId="95" priority="237" operator="containsText" text="None">
      <formula>NOT(ISERROR(SEARCH("None",F126)))</formula>
    </cfRule>
    <cfRule type="containsText" dxfId="94" priority="235" operator="containsText" text="Full">
      <formula>NOT(ISERROR(SEARCH("Full",F126)))</formula>
    </cfRule>
    <cfRule type="containsText" dxfId="93" priority="236" operator="containsText" text="Partial">
      <formula>NOT(ISERROR(SEARCH("Partial",F126)))</formula>
    </cfRule>
    <cfRule type="containsText" dxfId="92" priority="238" operator="containsText" text="N/A">
      <formula>NOT(ISERROR(SEARCH("N/A",F126)))</formula>
    </cfRule>
  </conditionalFormatting>
  <conditionalFormatting sqref="F146:F162">
    <cfRule type="containsText" dxfId="91" priority="224" operator="containsText" text="N/A">
      <formula>NOT(ISERROR(SEARCH("N/A",F146)))</formula>
    </cfRule>
    <cfRule type="containsText" dxfId="90" priority="223" operator="containsText" text="None">
      <formula>NOT(ISERROR(SEARCH("None",F146)))</formula>
    </cfRule>
    <cfRule type="containsText" dxfId="89" priority="222" operator="containsText" text="Partial">
      <formula>NOT(ISERROR(SEARCH("Partial",F146)))</formula>
    </cfRule>
    <cfRule type="containsText" dxfId="88" priority="221" operator="containsText" text="Full">
      <formula>NOT(ISERROR(SEARCH("Full",F146)))</formula>
    </cfRule>
  </conditionalFormatting>
  <conditionalFormatting sqref="F166:F182">
    <cfRule type="containsText" dxfId="87" priority="207" operator="containsText" text="Full">
      <formula>NOT(ISERROR(SEARCH("Full",F166)))</formula>
    </cfRule>
    <cfRule type="containsText" dxfId="86" priority="210" operator="containsText" text="N/A">
      <formula>NOT(ISERROR(SEARCH("N/A",F166)))</formula>
    </cfRule>
    <cfRule type="containsText" dxfId="85" priority="209" operator="containsText" text="None">
      <formula>NOT(ISERROR(SEARCH("None",F166)))</formula>
    </cfRule>
    <cfRule type="containsText" dxfId="84" priority="208" operator="containsText" text="Partial">
      <formula>NOT(ISERROR(SEARCH("Partial",F166)))</formula>
    </cfRule>
  </conditionalFormatting>
  <conditionalFormatting sqref="F186:F202">
    <cfRule type="containsText" dxfId="83" priority="194" operator="containsText" text="Partial">
      <formula>NOT(ISERROR(SEARCH("Partial",F186)))</formula>
    </cfRule>
    <cfRule type="containsText" dxfId="82" priority="193" operator="containsText" text="Full">
      <formula>NOT(ISERROR(SEARCH("Full",F186)))</formula>
    </cfRule>
    <cfRule type="containsText" dxfId="81" priority="195" operator="containsText" text="None">
      <formula>NOT(ISERROR(SEARCH("None",F186)))</formula>
    </cfRule>
    <cfRule type="containsText" dxfId="80" priority="196" operator="containsText" text="N/A">
      <formula>NOT(ISERROR(SEARCH("N/A",F186)))</formula>
    </cfRule>
  </conditionalFormatting>
  <conditionalFormatting sqref="F206:F222">
    <cfRule type="containsText" dxfId="79" priority="179" operator="containsText" text="Full">
      <formula>NOT(ISERROR(SEARCH("Full",F206)))</formula>
    </cfRule>
    <cfRule type="containsText" dxfId="78" priority="180" operator="containsText" text="Partial">
      <formula>NOT(ISERROR(SEARCH("Partial",F206)))</formula>
    </cfRule>
    <cfRule type="containsText" dxfId="77" priority="181" operator="containsText" text="None">
      <formula>NOT(ISERROR(SEARCH("None",F206)))</formula>
    </cfRule>
    <cfRule type="containsText" dxfId="76" priority="182" operator="containsText" text="N/A">
      <formula>NOT(ISERROR(SEARCH("N/A",F206)))</formula>
    </cfRule>
  </conditionalFormatting>
  <conditionalFormatting sqref="F226:F242">
    <cfRule type="containsText" dxfId="75" priority="167" operator="containsText" text="None">
      <formula>NOT(ISERROR(SEARCH("None",F226)))</formula>
    </cfRule>
    <cfRule type="containsText" dxfId="74" priority="166" operator="containsText" text="Partial">
      <formula>NOT(ISERROR(SEARCH("Partial",F226)))</formula>
    </cfRule>
    <cfRule type="containsText" dxfId="73" priority="165" operator="containsText" text="Full">
      <formula>NOT(ISERROR(SEARCH("Full",F226)))</formula>
    </cfRule>
    <cfRule type="containsText" dxfId="72" priority="168" operator="containsText" text="N/A">
      <formula>NOT(ISERROR(SEARCH("N/A",F226)))</formula>
    </cfRule>
  </conditionalFormatting>
  <conditionalFormatting sqref="F246:F262">
    <cfRule type="containsText" dxfId="71" priority="151" operator="containsText" text="Full">
      <formula>NOT(ISERROR(SEARCH("Full",F246)))</formula>
    </cfRule>
    <cfRule type="containsText" dxfId="70" priority="154" operator="containsText" text="N/A">
      <formula>NOT(ISERROR(SEARCH("N/A",F246)))</formula>
    </cfRule>
    <cfRule type="containsText" dxfId="69" priority="153" operator="containsText" text="None">
      <formula>NOT(ISERROR(SEARCH("None",F246)))</formula>
    </cfRule>
    <cfRule type="containsText" dxfId="68" priority="152" operator="containsText" text="Partial">
      <formula>NOT(ISERROR(SEARCH("Partial",F246)))</formula>
    </cfRule>
  </conditionalFormatting>
  <conditionalFormatting sqref="F266:F282">
    <cfRule type="containsText" dxfId="67" priority="139" operator="containsText" text="None">
      <formula>NOT(ISERROR(SEARCH("None",F266)))</formula>
    </cfRule>
    <cfRule type="containsText" dxfId="66" priority="138" operator="containsText" text="Partial">
      <formula>NOT(ISERROR(SEARCH("Partial",F266)))</formula>
    </cfRule>
    <cfRule type="containsText" dxfId="65" priority="137" operator="containsText" text="Full">
      <formula>NOT(ISERROR(SEARCH("Full",F266)))</formula>
    </cfRule>
    <cfRule type="containsText" dxfId="64" priority="140" operator="containsText" text="N/A">
      <formula>NOT(ISERROR(SEARCH("N/A",F266)))</formula>
    </cfRule>
  </conditionalFormatting>
  <conditionalFormatting sqref="F286:F302 F306:F322 F326:F342 F346:F362 F366:F382 F386:F402 F406:F422 F426:F442 F446:F462 F466:F482 F486:F502 F506:F522 F526:F542 F546:F562 F566:F582 F586:F602">
    <cfRule type="containsText" dxfId="63" priority="124" operator="containsText" text="Partial">
      <formula>NOT(ISERROR(SEARCH("Partial",F286)))</formula>
    </cfRule>
    <cfRule type="containsText" dxfId="62" priority="126" operator="containsText" text="N/A">
      <formula>NOT(ISERROR(SEARCH("N/A",F286)))</formula>
    </cfRule>
    <cfRule type="containsText" dxfId="61" priority="125" operator="containsText" text="None">
      <formula>NOT(ISERROR(SEARCH("None",F286)))</formula>
    </cfRule>
    <cfRule type="containsText" dxfId="60" priority="123" operator="containsText" text="Full">
      <formula>NOT(ISERROR(SEARCH("Full",F286)))</formula>
    </cfRule>
  </conditionalFormatting>
  <conditionalFormatting sqref="F6:G22">
    <cfRule type="expression" dxfId="59" priority="1249">
      <formula>AND(ISTEXT(B6), TRIM(B6) &lt;&gt; "")</formula>
    </cfRule>
  </conditionalFormatting>
  <conditionalFormatting sqref="F26:G42">
    <cfRule type="expression" dxfId="58" priority="313">
      <formula>AND(ISTEXT(B26), TRIM(B26) &lt;&gt; "")</formula>
    </cfRule>
  </conditionalFormatting>
  <conditionalFormatting sqref="F46:G62">
    <cfRule type="expression" dxfId="57" priority="299">
      <formula>AND(ISTEXT(B46), TRIM(B46) &lt;&gt; "")</formula>
    </cfRule>
  </conditionalFormatting>
  <conditionalFormatting sqref="F66:G82">
    <cfRule type="expression" dxfId="56" priority="285">
      <formula>AND(ISTEXT(B66), TRIM(B66) &lt;&gt; "")</formula>
    </cfRule>
  </conditionalFormatting>
  <conditionalFormatting sqref="F86:G102">
    <cfRule type="expression" dxfId="55" priority="271">
      <formula>AND(ISTEXT(B86), TRIM(B86) &lt;&gt; "")</formula>
    </cfRule>
  </conditionalFormatting>
  <conditionalFormatting sqref="F106:G122">
    <cfRule type="expression" dxfId="54" priority="257">
      <formula>AND(ISTEXT(B106), TRIM(B106) &lt;&gt; "")</formula>
    </cfRule>
  </conditionalFormatting>
  <conditionalFormatting sqref="F126:G142">
    <cfRule type="expression" dxfId="53" priority="243">
      <formula>AND(ISTEXT(B126), TRIM(B126) &lt;&gt; "")</formula>
    </cfRule>
  </conditionalFormatting>
  <conditionalFormatting sqref="F146:G162">
    <cfRule type="expression" dxfId="52" priority="229">
      <formula>AND(ISTEXT(B146), TRIM(B146) &lt;&gt; "")</formula>
    </cfRule>
  </conditionalFormatting>
  <conditionalFormatting sqref="F166:G182">
    <cfRule type="expression" dxfId="51" priority="215">
      <formula>AND(ISTEXT(B166), TRIM(B166) &lt;&gt; "")</formula>
    </cfRule>
  </conditionalFormatting>
  <conditionalFormatting sqref="F186:G202">
    <cfRule type="expression" dxfId="50" priority="201">
      <formula>AND(ISTEXT(B186), TRIM(B186) &lt;&gt; "")</formula>
    </cfRule>
  </conditionalFormatting>
  <conditionalFormatting sqref="F206:G222">
    <cfRule type="expression" dxfId="49" priority="187">
      <formula>AND(ISTEXT(B206), TRIM(B206) &lt;&gt; "")</formula>
    </cfRule>
  </conditionalFormatting>
  <conditionalFormatting sqref="F226:G242">
    <cfRule type="expression" dxfId="48" priority="173">
      <formula>AND(ISTEXT(B226), TRIM(B226) &lt;&gt; "")</formula>
    </cfRule>
  </conditionalFormatting>
  <conditionalFormatting sqref="F246:G262">
    <cfRule type="expression" dxfId="47" priority="159">
      <formula>AND(ISTEXT(B246), TRIM(B246) &lt;&gt; "")</formula>
    </cfRule>
  </conditionalFormatting>
  <conditionalFormatting sqref="F266:G282">
    <cfRule type="expression" dxfId="46" priority="145">
      <formula>AND(ISTEXT(B266), TRIM(B266) &lt;&gt; "")</formula>
    </cfRule>
  </conditionalFormatting>
  <conditionalFormatting sqref="F286:G302 F306:G322 F326:G342 F346:G362 F366:G382 F386:G402 F406:G422 F426:G442 F446:G462 F466:G482 F486:G502 F506:G522 F526:G542 F546:G562 F566:G582 F586:G602">
    <cfRule type="expression" dxfId="45" priority="131">
      <formula>AND(ISTEXT(B286), TRIM(B286) &lt;&gt; "")</formula>
    </cfRule>
  </conditionalFormatting>
  <conditionalFormatting sqref="H3">
    <cfRule type="colorScale" priority="808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23">
    <cfRule type="colorScale" priority="304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43">
    <cfRule type="colorScale" priority="290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63">
    <cfRule type="colorScale" priority="276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83">
    <cfRule type="colorScale" priority="262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103">
    <cfRule type="colorScale" priority="248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123">
    <cfRule type="colorScale" priority="234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143">
    <cfRule type="colorScale" priority="220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163">
    <cfRule type="colorScale" priority="206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183">
    <cfRule type="colorScale" priority="192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203">
    <cfRule type="colorScale" priority="178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223">
    <cfRule type="colorScale" priority="164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243">
    <cfRule type="colorScale" priority="150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263">
    <cfRule type="colorScale" priority="136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H303 H283 H323 H343 H363 H383 H403 H423 H443 H463 H483 H503 H523 H543 H563 H583">
    <cfRule type="colorScale" priority="122">
      <colorScale>
        <cfvo type="num" val="0"/>
        <cfvo type="num" val="3"/>
        <cfvo type="num" val="6"/>
        <color theme="9"/>
        <color rgb="FFFFEB84"/>
        <color rgb="FFFF0000"/>
      </colorScale>
    </cfRule>
  </conditionalFormatting>
  <conditionalFormatting sqref="I6:I22">
    <cfRule type="cellIs" dxfId="44" priority="1252" operator="equal">
      <formula>1</formula>
    </cfRule>
    <cfRule type="cellIs" dxfId="43" priority="1250" operator="equal">
      <formula>3</formula>
    </cfRule>
    <cfRule type="cellIs" dxfId="42" priority="1251" operator="equal">
      <formula>2</formula>
    </cfRule>
  </conditionalFormatting>
  <conditionalFormatting sqref="I26:I42">
    <cfRule type="cellIs" dxfId="41" priority="316" operator="equal">
      <formula>1</formula>
    </cfRule>
    <cfRule type="cellIs" dxfId="40" priority="315" operator="equal">
      <formula>2</formula>
    </cfRule>
    <cfRule type="cellIs" dxfId="39" priority="314" operator="equal">
      <formula>3</formula>
    </cfRule>
  </conditionalFormatting>
  <conditionalFormatting sqref="I46:I62">
    <cfRule type="cellIs" dxfId="38" priority="300" operator="equal">
      <formula>3</formula>
    </cfRule>
    <cfRule type="cellIs" dxfId="37" priority="301" operator="equal">
      <formula>2</formula>
    </cfRule>
    <cfRule type="cellIs" dxfId="36" priority="302" operator="equal">
      <formula>1</formula>
    </cfRule>
  </conditionalFormatting>
  <conditionalFormatting sqref="I66:I82">
    <cfRule type="cellIs" dxfId="35" priority="286" operator="equal">
      <formula>3</formula>
    </cfRule>
    <cfRule type="cellIs" dxfId="34" priority="287" operator="equal">
      <formula>2</formula>
    </cfRule>
    <cfRule type="cellIs" dxfId="33" priority="288" operator="equal">
      <formula>1</formula>
    </cfRule>
  </conditionalFormatting>
  <conditionalFormatting sqref="I86:I102">
    <cfRule type="cellIs" dxfId="32" priority="272" operator="equal">
      <formula>3</formula>
    </cfRule>
    <cfRule type="cellIs" dxfId="31" priority="273" operator="equal">
      <formula>2</formula>
    </cfRule>
    <cfRule type="cellIs" dxfId="30" priority="274" operator="equal">
      <formula>1</formula>
    </cfRule>
  </conditionalFormatting>
  <conditionalFormatting sqref="I106:I122">
    <cfRule type="cellIs" dxfId="29" priority="260" operator="equal">
      <formula>1</formula>
    </cfRule>
    <cfRule type="cellIs" dxfId="28" priority="259" operator="equal">
      <formula>2</formula>
    </cfRule>
    <cfRule type="cellIs" dxfId="27" priority="258" operator="equal">
      <formula>3</formula>
    </cfRule>
  </conditionalFormatting>
  <conditionalFormatting sqref="I126:I142">
    <cfRule type="cellIs" dxfId="26" priority="244" operator="equal">
      <formula>3</formula>
    </cfRule>
    <cfRule type="cellIs" dxfId="25" priority="246" operator="equal">
      <formula>1</formula>
    </cfRule>
    <cfRule type="cellIs" dxfId="24" priority="245" operator="equal">
      <formula>2</formula>
    </cfRule>
  </conditionalFormatting>
  <conditionalFormatting sqref="I146:I162">
    <cfRule type="cellIs" dxfId="23" priority="230" operator="equal">
      <formula>3</formula>
    </cfRule>
    <cfRule type="cellIs" dxfId="22" priority="231" operator="equal">
      <formula>2</formula>
    </cfRule>
    <cfRule type="cellIs" dxfId="21" priority="232" operator="equal">
      <formula>1</formula>
    </cfRule>
  </conditionalFormatting>
  <conditionalFormatting sqref="I166:I182">
    <cfRule type="cellIs" dxfId="20" priority="218" operator="equal">
      <formula>1</formula>
    </cfRule>
    <cfRule type="cellIs" dxfId="19" priority="217" operator="equal">
      <formula>2</formula>
    </cfRule>
    <cfRule type="cellIs" dxfId="18" priority="216" operator="equal">
      <formula>3</formula>
    </cfRule>
  </conditionalFormatting>
  <conditionalFormatting sqref="I186:I202">
    <cfRule type="cellIs" dxfId="17" priority="204" operator="equal">
      <formula>1</formula>
    </cfRule>
    <cfRule type="cellIs" dxfId="16" priority="202" operator="equal">
      <formula>3</formula>
    </cfRule>
    <cfRule type="cellIs" dxfId="15" priority="203" operator="equal">
      <formula>2</formula>
    </cfRule>
  </conditionalFormatting>
  <conditionalFormatting sqref="I206:I222">
    <cfRule type="cellIs" dxfId="14" priority="188" operator="equal">
      <formula>3</formula>
    </cfRule>
    <cfRule type="cellIs" dxfId="13" priority="189" operator="equal">
      <formula>2</formula>
    </cfRule>
    <cfRule type="cellIs" dxfId="12" priority="190" operator="equal">
      <formula>1</formula>
    </cfRule>
  </conditionalFormatting>
  <conditionalFormatting sqref="I226:I242">
    <cfRule type="cellIs" dxfId="11" priority="175" operator="equal">
      <formula>2</formula>
    </cfRule>
    <cfRule type="cellIs" dxfId="10" priority="174" operator="equal">
      <formula>3</formula>
    </cfRule>
    <cfRule type="cellIs" dxfId="9" priority="176" operator="equal">
      <formula>1</formula>
    </cfRule>
  </conditionalFormatting>
  <conditionalFormatting sqref="I246:I262">
    <cfRule type="cellIs" dxfId="8" priority="160" operator="equal">
      <formula>3</formula>
    </cfRule>
    <cfRule type="cellIs" dxfId="7" priority="161" operator="equal">
      <formula>2</formula>
    </cfRule>
    <cfRule type="cellIs" dxfId="6" priority="162" operator="equal">
      <formula>1</formula>
    </cfRule>
  </conditionalFormatting>
  <conditionalFormatting sqref="I266:I282">
    <cfRule type="cellIs" dxfId="5" priority="146" operator="equal">
      <formula>3</formula>
    </cfRule>
    <cfRule type="cellIs" dxfId="4" priority="147" operator="equal">
      <formula>2</formula>
    </cfRule>
    <cfRule type="cellIs" dxfId="3" priority="148" operator="equal">
      <formula>1</formula>
    </cfRule>
  </conditionalFormatting>
  <conditionalFormatting sqref="I286:I302 I306:I322 I326:I342 I346:I362 I366:I382 I386:I402 I406:I422 I426:I442 I446:I462 I466:I482 I486:I502 I506:I522 I526:I542 I546:I562 I566:I582 I586:I602">
    <cfRule type="cellIs" dxfId="2" priority="132" operator="equal">
      <formula>3</formula>
    </cfRule>
    <cfRule type="cellIs" dxfId="1" priority="133" operator="equal">
      <formula>2</formula>
    </cfRule>
    <cfRule type="cellIs" dxfId="0" priority="134" operator="equal">
      <formula>1</formula>
    </cfRule>
  </conditionalFormatting>
  <dataValidations count="3">
    <dataValidation type="list" allowBlank="1" showInputMessage="1" showErrorMessage="1" sqref="F6:F22 F246:F262 F266:F282 F26:F42 F46:F62 F66:F82 F86:F102 F106:F122 F126:F142 F146:F162 F166:F182 F186:F202 F206:F222 F226:F242 F286:F302 F306:F322 F326:F342 F346:F362 F366:F382 F386:F402 F406:F422 F426:F442 F446:F462 F466:F482 F486:F502 F506:F522 F526:F542 F546:F562 F566:F582 F586:F602" xr:uid="{B1CB041C-6845-443D-9040-7B09339CBD16}">
      <formula1>"Full, Partial, None, N/A"</formula1>
    </dataValidation>
    <dataValidation type="list" allowBlank="1" showInputMessage="1" showErrorMessage="1" sqref="I6:I22 I246:I262 I266:I282 I26:I42 I46:I62 I66:I82 I86:I102 I106:I122 I126:I142 I146:I162 I166:I182 I186:I202 I206:I222 I226:I242 I286:I302 I306:I322 I326:I342 I346:I362 I366:I382 I386:I402 I406:I422 I426:I442 I446:I462 I466:I482 I486:I502 I506:I522 I526:I542 I546:I562 I566:I582 I586:I602" xr:uid="{498123A6-8ED9-4DAA-B42A-DB9892B878F7}">
      <formula1>"1, 2, 3"</formula1>
    </dataValidation>
    <dataValidation type="list" allowBlank="1" showInputMessage="1" showErrorMessage="1" sqref="B3 B23 B43 B63 B83 B103 B123 B143 B163 B183 B203 B223 B243 B263 B283 B303 B323 B343 B363 B383 B403 B423 B443 B463 B483 B503 B523 B543 B563 B583" xr:uid="{414C6A25-2E0A-4657-8EC5-2344D07CD765}">
      <formula1>"Teaching (Lec), Teaching (Lab), Social-Common, Library-Study, External, WC Facility"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F5BFF-3D18-42E0-B1A5-362C0163CD60}">
  <dimension ref="A1:Y69"/>
  <sheetViews>
    <sheetView zoomScale="91" zoomScaleNormal="91" workbookViewId="0">
      <selection activeCell="G16" sqref="G16"/>
    </sheetView>
  </sheetViews>
  <sheetFormatPr defaultRowHeight="14.4" x14ac:dyDescent="0.3"/>
  <cols>
    <col min="1" max="1" width="4.109375" customWidth="1"/>
    <col min="2" max="2" width="12.109375" customWidth="1"/>
    <col min="3" max="3" width="23.33203125" customWidth="1"/>
    <col min="4" max="4" width="17" customWidth="1"/>
    <col min="5" max="5" width="4.88671875" customWidth="1"/>
    <col min="6" max="6" width="11.5546875" customWidth="1"/>
    <col min="7" max="7" width="23.6640625" customWidth="1"/>
    <col min="8" max="8" width="17.5546875" customWidth="1"/>
    <col min="9" max="9" width="4.5546875" customWidth="1"/>
    <col min="10" max="10" width="11.6640625" customWidth="1"/>
    <col min="11" max="11" width="23.33203125" customWidth="1"/>
    <col min="12" max="12" width="17.5546875" customWidth="1"/>
    <col min="13" max="13" width="4.6640625" customWidth="1"/>
    <col min="14" max="14" width="12.109375" customWidth="1"/>
    <col min="15" max="15" width="23.33203125" customWidth="1"/>
    <col min="16" max="16" width="17.88671875" customWidth="1"/>
    <col min="17" max="17" width="4.6640625" customWidth="1"/>
    <col min="19" max="19" width="23.109375" customWidth="1"/>
    <col min="20" max="20" width="17.6640625" customWidth="1"/>
    <col min="21" max="21" width="4.5546875" customWidth="1"/>
    <col min="23" max="23" width="23" customWidth="1"/>
    <col min="24" max="24" width="20.6640625" customWidth="1"/>
  </cols>
  <sheetData>
    <row r="1" spans="1:25" x14ac:dyDescent="0.3">
      <c r="A1" s="199" t="s">
        <v>23</v>
      </c>
      <c r="B1" s="199"/>
      <c r="C1" s="72"/>
      <c r="D1" s="72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8"/>
    </row>
    <row r="2" spans="1:25" ht="15" thickBot="1" x14ac:dyDescent="0.35">
      <c r="A2" s="3" t="s">
        <v>132</v>
      </c>
      <c r="B2" s="198" t="s">
        <v>6</v>
      </c>
      <c r="C2" s="198"/>
      <c r="D2" s="74"/>
      <c r="E2" s="3" t="s">
        <v>133</v>
      </c>
      <c r="F2" s="198" t="s">
        <v>8</v>
      </c>
      <c r="G2" s="198"/>
      <c r="H2" s="74"/>
      <c r="I2" s="3" t="s">
        <v>134</v>
      </c>
      <c r="J2" s="198" t="s">
        <v>9</v>
      </c>
      <c r="K2" s="198"/>
      <c r="L2" s="74"/>
      <c r="M2" s="3" t="s">
        <v>135</v>
      </c>
      <c r="N2" s="198" t="s">
        <v>11</v>
      </c>
      <c r="O2" s="198"/>
      <c r="P2" s="74"/>
      <c r="Q2" s="3" t="s">
        <v>136</v>
      </c>
      <c r="R2" s="198" t="s">
        <v>13</v>
      </c>
      <c r="S2" s="198"/>
      <c r="T2" s="74"/>
      <c r="U2" s="3" t="s">
        <v>137</v>
      </c>
      <c r="V2" s="198" t="s">
        <v>121</v>
      </c>
      <c r="W2" s="198"/>
      <c r="X2" s="74"/>
      <c r="Y2" s="68"/>
    </row>
    <row r="3" spans="1:25" ht="28.95" customHeight="1" x14ac:dyDescent="0.3">
      <c r="A3" s="3"/>
      <c r="B3" s="32" t="s">
        <v>53</v>
      </c>
      <c r="C3" s="33" t="s">
        <v>54</v>
      </c>
      <c r="D3" s="34" t="s">
        <v>55</v>
      </c>
      <c r="E3" s="3"/>
      <c r="F3" s="32" t="s">
        <v>53</v>
      </c>
      <c r="G3" s="33" t="s">
        <v>54</v>
      </c>
      <c r="H3" s="39" t="s">
        <v>55</v>
      </c>
      <c r="I3" s="3"/>
      <c r="J3" s="32" t="s">
        <v>53</v>
      </c>
      <c r="K3" s="33" t="s">
        <v>54</v>
      </c>
      <c r="L3" s="39" t="s">
        <v>55</v>
      </c>
      <c r="M3" s="3"/>
      <c r="N3" s="32" t="s">
        <v>53</v>
      </c>
      <c r="O3" s="33" t="s">
        <v>54</v>
      </c>
      <c r="P3" s="39" t="s">
        <v>55</v>
      </c>
      <c r="Q3" s="3"/>
      <c r="R3" s="32" t="s">
        <v>53</v>
      </c>
      <c r="S3" s="33" t="s">
        <v>54</v>
      </c>
      <c r="T3" s="39" t="s">
        <v>55</v>
      </c>
      <c r="U3" s="3"/>
      <c r="V3" s="32" t="s">
        <v>53</v>
      </c>
      <c r="W3" s="33" t="s">
        <v>54</v>
      </c>
      <c r="X3" s="39" t="s">
        <v>55</v>
      </c>
      <c r="Y3" s="68"/>
    </row>
    <row r="4" spans="1:25" ht="86.4" x14ac:dyDescent="0.3">
      <c r="A4" s="3"/>
      <c r="B4" s="37" t="s">
        <v>60</v>
      </c>
      <c r="C4" s="24" t="s">
        <v>138</v>
      </c>
      <c r="D4" s="35" t="s">
        <v>139</v>
      </c>
      <c r="E4" s="3"/>
      <c r="F4" s="37" t="s">
        <v>60</v>
      </c>
      <c r="G4" s="24" t="s">
        <v>138</v>
      </c>
      <c r="H4" s="35" t="s">
        <v>139</v>
      </c>
      <c r="I4" s="3"/>
      <c r="J4" s="37" t="s">
        <v>60</v>
      </c>
      <c r="K4" s="24" t="s">
        <v>140</v>
      </c>
      <c r="L4" s="35" t="s">
        <v>139</v>
      </c>
      <c r="M4" s="3"/>
      <c r="N4" s="37" t="s">
        <v>60</v>
      </c>
      <c r="O4" s="24" t="s">
        <v>141</v>
      </c>
      <c r="P4" s="35" t="s">
        <v>139</v>
      </c>
      <c r="Q4" s="70"/>
      <c r="R4" s="37" t="s">
        <v>60</v>
      </c>
      <c r="S4" s="24" t="s">
        <v>142</v>
      </c>
      <c r="T4" s="35" t="s">
        <v>139</v>
      </c>
      <c r="U4" s="70"/>
      <c r="V4" s="37" t="s">
        <v>60</v>
      </c>
      <c r="W4" s="24" t="s">
        <v>61</v>
      </c>
      <c r="X4" s="35" t="s">
        <v>139</v>
      </c>
      <c r="Y4" s="68"/>
    </row>
    <row r="5" spans="1:25" ht="57.6" x14ac:dyDescent="0.3">
      <c r="A5" s="3"/>
      <c r="B5" s="37" t="s">
        <v>70</v>
      </c>
      <c r="C5" s="24" t="s">
        <v>143</v>
      </c>
      <c r="D5" s="35" t="s">
        <v>139</v>
      </c>
      <c r="E5" s="3"/>
      <c r="F5" s="37" t="s">
        <v>70</v>
      </c>
      <c r="G5" s="24" t="s">
        <v>143</v>
      </c>
      <c r="H5" s="35" t="s">
        <v>139</v>
      </c>
      <c r="I5" s="3"/>
      <c r="J5" s="37" t="s">
        <v>70</v>
      </c>
      <c r="K5" s="24" t="s">
        <v>143</v>
      </c>
      <c r="L5" s="35" t="s">
        <v>139</v>
      </c>
      <c r="M5" s="3"/>
      <c r="N5" s="37" t="s">
        <v>70</v>
      </c>
      <c r="O5" s="24" t="s">
        <v>143</v>
      </c>
      <c r="P5" s="35" t="s">
        <v>139</v>
      </c>
      <c r="Q5" s="70"/>
      <c r="R5" s="37" t="s">
        <v>62</v>
      </c>
      <c r="S5" s="24" t="s">
        <v>144</v>
      </c>
      <c r="T5" s="36" t="s">
        <v>64</v>
      </c>
      <c r="U5" s="70"/>
      <c r="V5" s="41" t="s">
        <v>145</v>
      </c>
      <c r="W5" s="24" t="s">
        <v>146</v>
      </c>
      <c r="X5" s="35" t="s">
        <v>139</v>
      </c>
      <c r="Y5" s="68"/>
    </row>
    <row r="6" spans="1:25" ht="75" customHeight="1" x14ac:dyDescent="0.3">
      <c r="A6" s="3"/>
      <c r="B6" s="37" t="s">
        <v>70</v>
      </c>
      <c r="C6" s="24" t="s">
        <v>147</v>
      </c>
      <c r="D6" s="35" t="s">
        <v>139</v>
      </c>
      <c r="E6" s="3"/>
      <c r="F6" s="37" t="s">
        <v>70</v>
      </c>
      <c r="G6" s="24" t="s">
        <v>147</v>
      </c>
      <c r="H6" s="35" t="s">
        <v>139</v>
      </c>
      <c r="I6" s="3"/>
      <c r="J6" s="37" t="s">
        <v>70</v>
      </c>
      <c r="K6" s="24" t="s">
        <v>147</v>
      </c>
      <c r="L6" s="35" t="s">
        <v>139</v>
      </c>
      <c r="M6" s="3"/>
      <c r="N6" s="37" t="s">
        <v>70</v>
      </c>
      <c r="O6" s="24" t="s">
        <v>147</v>
      </c>
      <c r="P6" s="35" t="s">
        <v>139</v>
      </c>
      <c r="Q6" s="70"/>
      <c r="R6" s="37" t="s">
        <v>62</v>
      </c>
      <c r="S6" s="24" t="s">
        <v>148</v>
      </c>
      <c r="T6" s="36" t="s">
        <v>149</v>
      </c>
      <c r="U6" s="70"/>
      <c r="V6" s="41" t="s">
        <v>145</v>
      </c>
      <c r="W6" s="24" t="s">
        <v>150</v>
      </c>
      <c r="X6" s="35" t="s">
        <v>139</v>
      </c>
      <c r="Y6" s="68"/>
    </row>
    <row r="7" spans="1:25" ht="57.6" x14ac:dyDescent="0.3">
      <c r="A7" s="3"/>
      <c r="B7" s="37" t="s">
        <v>151</v>
      </c>
      <c r="C7" s="24" t="s">
        <v>152</v>
      </c>
      <c r="D7" s="36" t="s">
        <v>153</v>
      </c>
      <c r="E7" s="3"/>
      <c r="F7" s="37" t="s">
        <v>151</v>
      </c>
      <c r="G7" s="24" t="s">
        <v>154</v>
      </c>
      <c r="H7" s="36" t="s">
        <v>153</v>
      </c>
      <c r="I7" s="3"/>
      <c r="J7" s="37" t="s">
        <v>155</v>
      </c>
      <c r="K7" s="24" t="s">
        <v>156</v>
      </c>
      <c r="L7" s="35" t="s">
        <v>139</v>
      </c>
      <c r="M7" s="3"/>
      <c r="N7" s="37" t="s">
        <v>157</v>
      </c>
      <c r="O7" s="24" t="s">
        <v>158</v>
      </c>
      <c r="P7" s="35" t="s">
        <v>139</v>
      </c>
      <c r="Q7" s="70"/>
      <c r="R7" s="37" t="s">
        <v>159</v>
      </c>
      <c r="S7" s="24" t="s">
        <v>160</v>
      </c>
      <c r="T7" s="35" t="s">
        <v>139</v>
      </c>
      <c r="U7" s="70"/>
      <c r="V7" s="41" t="s">
        <v>145</v>
      </c>
      <c r="W7" s="24" t="s">
        <v>161</v>
      </c>
      <c r="X7" s="36" t="s">
        <v>72</v>
      </c>
      <c r="Y7" s="68"/>
    </row>
    <row r="8" spans="1:25" ht="57.6" x14ac:dyDescent="0.3">
      <c r="A8" s="3"/>
      <c r="B8" s="37" t="s">
        <v>151</v>
      </c>
      <c r="C8" s="24" t="s">
        <v>162</v>
      </c>
      <c r="D8" s="35" t="s">
        <v>139</v>
      </c>
      <c r="E8" s="3"/>
      <c r="F8" s="37" t="s">
        <v>151</v>
      </c>
      <c r="G8" s="24" t="s">
        <v>163</v>
      </c>
      <c r="H8" s="35" t="s">
        <v>139</v>
      </c>
      <c r="I8" s="3"/>
      <c r="J8" s="37" t="s">
        <v>155</v>
      </c>
      <c r="K8" s="24" t="s">
        <v>164</v>
      </c>
      <c r="L8" s="35" t="s">
        <v>139</v>
      </c>
      <c r="M8" s="3"/>
      <c r="N8" s="37" t="s">
        <v>157</v>
      </c>
      <c r="O8" s="24" t="s">
        <v>165</v>
      </c>
      <c r="P8" s="35" t="s">
        <v>139</v>
      </c>
      <c r="Q8" s="70"/>
      <c r="R8" s="37" t="s">
        <v>166</v>
      </c>
      <c r="S8" s="24" t="s">
        <v>167</v>
      </c>
      <c r="T8" s="35" t="s">
        <v>139</v>
      </c>
      <c r="U8" s="70"/>
      <c r="V8" s="41" t="s">
        <v>145</v>
      </c>
      <c r="W8" s="24" t="s">
        <v>168</v>
      </c>
      <c r="X8" s="35" t="s">
        <v>139</v>
      </c>
      <c r="Y8" s="68"/>
    </row>
    <row r="9" spans="1:25" ht="43.8" thickBot="1" x14ac:dyDescent="0.35">
      <c r="A9" s="3"/>
      <c r="B9" s="37" t="s">
        <v>151</v>
      </c>
      <c r="C9" s="24" t="s">
        <v>169</v>
      </c>
      <c r="D9" s="35" t="s">
        <v>139</v>
      </c>
      <c r="E9" s="3"/>
      <c r="F9" s="37" t="s">
        <v>151</v>
      </c>
      <c r="G9" s="24" t="s">
        <v>169</v>
      </c>
      <c r="H9" s="35" t="s">
        <v>139</v>
      </c>
      <c r="I9" s="3"/>
      <c r="J9" s="37" t="s">
        <v>170</v>
      </c>
      <c r="K9" s="24" t="s">
        <v>171</v>
      </c>
      <c r="L9" s="35" t="s">
        <v>139</v>
      </c>
      <c r="M9" s="3"/>
      <c r="N9" s="37" t="s">
        <v>157</v>
      </c>
      <c r="O9" s="24" t="s">
        <v>172</v>
      </c>
      <c r="P9" s="35" t="s">
        <v>139</v>
      </c>
      <c r="Q9" s="69"/>
      <c r="R9" s="40" t="s">
        <v>95</v>
      </c>
      <c r="S9" s="38" t="s">
        <v>173</v>
      </c>
      <c r="T9" s="67" t="s">
        <v>139</v>
      </c>
      <c r="U9" s="69"/>
      <c r="V9" s="41" t="s">
        <v>174</v>
      </c>
      <c r="W9" s="24" t="s">
        <v>175</v>
      </c>
      <c r="X9" s="143" t="s">
        <v>176</v>
      </c>
      <c r="Y9" s="68"/>
    </row>
    <row r="10" spans="1:25" ht="57.6" x14ac:dyDescent="0.3">
      <c r="A10" s="3"/>
      <c r="B10" s="37" t="s">
        <v>177</v>
      </c>
      <c r="C10" s="24" t="s">
        <v>178</v>
      </c>
      <c r="D10" s="35" t="s">
        <v>139</v>
      </c>
      <c r="E10" s="3"/>
      <c r="F10" s="37" t="s">
        <v>177</v>
      </c>
      <c r="G10" s="24" t="s">
        <v>178</v>
      </c>
      <c r="H10" s="35" t="s">
        <v>139</v>
      </c>
      <c r="I10" s="3"/>
      <c r="J10" s="37" t="s">
        <v>170</v>
      </c>
      <c r="K10" s="24" t="s">
        <v>179</v>
      </c>
      <c r="L10" s="35" t="s">
        <v>139</v>
      </c>
      <c r="M10" s="3"/>
      <c r="N10" s="37" t="s">
        <v>157</v>
      </c>
      <c r="O10" s="24" t="s">
        <v>180</v>
      </c>
      <c r="P10" s="35" t="s">
        <v>139</v>
      </c>
      <c r="Q10" s="69"/>
      <c r="R10" s="66" t="s">
        <v>139</v>
      </c>
      <c r="S10" s="66" t="s">
        <v>139</v>
      </c>
      <c r="T10" s="66" t="s">
        <v>139</v>
      </c>
      <c r="U10" s="69"/>
      <c r="V10" s="41" t="s">
        <v>174</v>
      </c>
      <c r="W10" s="24" t="s">
        <v>181</v>
      </c>
      <c r="X10" s="35" t="s">
        <v>139</v>
      </c>
      <c r="Y10" s="68"/>
    </row>
    <row r="11" spans="1:25" ht="43.2" x14ac:dyDescent="0.3">
      <c r="A11" s="3"/>
      <c r="B11" s="37" t="s">
        <v>177</v>
      </c>
      <c r="C11" s="24" t="s">
        <v>182</v>
      </c>
      <c r="D11" s="35" t="s">
        <v>139</v>
      </c>
      <c r="E11" s="3"/>
      <c r="F11" s="37" t="s">
        <v>177</v>
      </c>
      <c r="G11" s="24" t="s">
        <v>182</v>
      </c>
      <c r="H11" s="35" t="s">
        <v>139</v>
      </c>
      <c r="I11" s="3"/>
      <c r="J11" s="37" t="s">
        <v>78</v>
      </c>
      <c r="K11" s="24" t="s">
        <v>183</v>
      </c>
      <c r="L11" s="35" t="s">
        <v>139</v>
      </c>
      <c r="M11" s="3"/>
      <c r="N11" s="37" t="s">
        <v>157</v>
      </c>
      <c r="O11" s="24" t="s">
        <v>184</v>
      </c>
      <c r="P11" s="35" t="s">
        <v>139</v>
      </c>
      <c r="Q11" s="69"/>
      <c r="R11" s="66" t="s">
        <v>139</v>
      </c>
      <c r="S11" s="66" t="s">
        <v>139</v>
      </c>
      <c r="T11" s="66" t="s">
        <v>139</v>
      </c>
      <c r="U11" s="69"/>
      <c r="V11" s="41" t="s">
        <v>121</v>
      </c>
      <c r="W11" s="24" t="s">
        <v>185</v>
      </c>
      <c r="X11" s="36" t="s">
        <v>186</v>
      </c>
      <c r="Y11" s="68"/>
    </row>
    <row r="12" spans="1:25" ht="57.6" x14ac:dyDescent="0.3">
      <c r="A12" s="3"/>
      <c r="B12" s="37" t="s">
        <v>177</v>
      </c>
      <c r="C12" s="24" t="s">
        <v>187</v>
      </c>
      <c r="D12" s="35" t="s">
        <v>139</v>
      </c>
      <c r="E12" s="3"/>
      <c r="F12" s="37" t="s">
        <v>177</v>
      </c>
      <c r="G12" s="24" t="s">
        <v>187</v>
      </c>
      <c r="H12" s="35" t="s">
        <v>139</v>
      </c>
      <c r="I12" s="3"/>
      <c r="J12" s="37" t="s">
        <v>78</v>
      </c>
      <c r="K12" s="24" t="s">
        <v>188</v>
      </c>
      <c r="L12" s="35" t="s">
        <v>139</v>
      </c>
      <c r="M12" s="3"/>
      <c r="N12" s="37" t="s">
        <v>189</v>
      </c>
      <c r="O12" s="24" t="s">
        <v>190</v>
      </c>
      <c r="P12" s="35" t="s">
        <v>139</v>
      </c>
      <c r="Q12" s="69"/>
      <c r="R12" s="66" t="s">
        <v>139</v>
      </c>
      <c r="S12" s="66" t="s">
        <v>139</v>
      </c>
      <c r="T12" s="66" t="s">
        <v>139</v>
      </c>
      <c r="U12" s="69"/>
      <c r="V12" s="41" t="s">
        <v>121</v>
      </c>
      <c r="W12" s="24" t="s">
        <v>191</v>
      </c>
      <c r="X12" s="35" t="s">
        <v>139</v>
      </c>
      <c r="Y12" s="68"/>
    </row>
    <row r="13" spans="1:25" ht="115.8" thickBot="1" x14ac:dyDescent="0.35">
      <c r="A13" s="3"/>
      <c r="B13" s="37" t="s">
        <v>192</v>
      </c>
      <c r="C13" s="24" t="s">
        <v>193</v>
      </c>
      <c r="D13" s="35" t="s">
        <v>139</v>
      </c>
      <c r="E13" s="3"/>
      <c r="F13" s="37" t="s">
        <v>192</v>
      </c>
      <c r="G13" s="24" t="s">
        <v>194</v>
      </c>
      <c r="H13" s="36" t="s">
        <v>195</v>
      </c>
      <c r="I13" s="3"/>
      <c r="J13" s="40" t="s">
        <v>196</v>
      </c>
      <c r="K13" s="38" t="s">
        <v>197</v>
      </c>
      <c r="L13" s="67" t="s">
        <v>139</v>
      </c>
      <c r="M13" s="3"/>
      <c r="N13" s="37" t="s">
        <v>78</v>
      </c>
      <c r="O13" s="24" t="s">
        <v>198</v>
      </c>
      <c r="P13" s="35" t="s">
        <v>139</v>
      </c>
      <c r="Q13" s="69"/>
      <c r="R13" s="66" t="s">
        <v>139</v>
      </c>
      <c r="S13" s="66" t="s">
        <v>139</v>
      </c>
      <c r="T13" s="66" t="s">
        <v>139</v>
      </c>
      <c r="U13" s="69"/>
      <c r="V13" s="41" t="s">
        <v>121</v>
      </c>
      <c r="W13" s="24" t="s">
        <v>199</v>
      </c>
      <c r="X13" s="35" t="s">
        <v>139</v>
      </c>
      <c r="Y13" s="68"/>
    </row>
    <row r="14" spans="1:25" ht="101.4" thickBot="1" x14ac:dyDescent="0.35">
      <c r="A14" s="3"/>
      <c r="B14" s="37" t="s">
        <v>192</v>
      </c>
      <c r="C14" s="24" t="s">
        <v>200</v>
      </c>
      <c r="D14" s="35" t="s">
        <v>139</v>
      </c>
      <c r="E14" s="3"/>
      <c r="F14" s="37" t="s">
        <v>192</v>
      </c>
      <c r="G14" s="24" t="s">
        <v>193</v>
      </c>
      <c r="H14" s="35" t="s">
        <v>139</v>
      </c>
      <c r="I14" s="3"/>
      <c r="J14" s="66" t="s">
        <v>139</v>
      </c>
      <c r="K14" s="66" t="s">
        <v>139</v>
      </c>
      <c r="L14" s="66" t="s">
        <v>139</v>
      </c>
      <c r="M14" s="3"/>
      <c r="N14" s="37" t="s">
        <v>78</v>
      </c>
      <c r="O14" s="24" t="s">
        <v>201</v>
      </c>
      <c r="P14" s="35" t="s">
        <v>139</v>
      </c>
      <c r="Q14" s="69"/>
      <c r="R14" s="66" t="s">
        <v>139</v>
      </c>
      <c r="S14" s="66" t="s">
        <v>139</v>
      </c>
      <c r="T14" s="66" t="s">
        <v>139</v>
      </c>
      <c r="U14" s="69"/>
      <c r="V14" s="40" t="s">
        <v>202</v>
      </c>
      <c r="W14" s="38" t="s">
        <v>203</v>
      </c>
      <c r="X14" s="67" t="s">
        <v>139</v>
      </c>
      <c r="Y14" s="68"/>
    </row>
    <row r="15" spans="1:25" ht="58.2" thickBot="1" x14ac:dyDescent="0.35">
      <c r="A15" s="3"/>
      <c r="B15" s="37" t="s">
        <v>192</v>
      </c>
      <c r="C15" s="24" t="s">
        <v>204</v>
      </c>
      <c r="D15" s="35" t="s">
        <v>139</v>
      </c>
      <c r="E15" s="3"/>
      <c r="F15" s="37" t="s">
        <v>192</v>
      </c>
      <c r="G15" s="24" t="s">
        <v>204</v>
      </c>
      <c r="H15" s="35" t="s">
        <v>139</v>
      </c>
      <c r="I15" s="3"/>
      <c r="J15" s="66" t="s">
        <v>139</v>
      </c>
      <c r="K15" s="66" t="s">
        <v>139</v>
      </c>
      <c r="L15" s="66" t="s">
        <v>139</v>
      </c>
      <c r="M15" s="69"/>
      <c r="N15" s="40" t="s">
        <v>205</v>
      </c>
      <c r="O15" s="38" t="s">
        <v>206</v>
      </c>
      <c r="P15" s="67" t="s">
        <v>139</v>
      </c>
      <c r="Q15" s="69"/>
      <c r="R15" s="66" t="s">
        <v>139</v>
      </c>
      <c r="S15" s="66" t="s">
        <v>139</v>
      </c>
      <c r="T15" s="66" t="s">
        <v>139</v>
      </c>
      <c r="U15" s="69"/>
      <c r="V15" s="66" t="s">
        <v>139</v>
      </c>
      <c r="W15" s="66" t="s">
        <v>139</v>
      </c>
      <c r="X15" s="66" t="s">
        <v>139</v>
      </c>
      <c r="Y15" s="68"/>
    </row>
    <row r="16" spans="1:25" ht="57.6" x14ac:dyDescent="0.3">
      <c r="A16" s="3"/>
      <c r="B16" s="37" t="s">
        <v>78</v>
      </c>
      <c r="C16" s="24" t="s">
        <v>207</v>
      </c>
      <c r="D16" s="35" t="s">
        <v>139</v>
      </c>
      <c r="E16" s="3"/>
      <c r="F16" s="41" t="s">
        <v>78</v>
      </c>
      <c r="G16" s="24" t="s">
        <v>207</v>
      </c>
      <c r="H16" s="35" t="s">
        <v>139</v>
      </c>
      <c r="I16" s="3"/>
      <c r="J16" s="66" t="s">
        <v>139</v>
      </c>
      <c r="K16" s="66" t="s">
        <v>139</v>
      </c>
      <c r="L16" s="66" t="s">
        <v>139</v>
      </c>
      <c r="M16" s="69"/>
      <c r="N16" s="66" t="s">
        <v>139</v>
      </c>
      <c r="O16" s="66" t="s">
        <v>139</v>
      </c>
      <c r="P16" s="66" t="s">
        <v>139</v>
      </c>
      <c r="Q16" s="69"/>
      <c r="R16" s="66" t="s">
        <v>139</v>
      </c>
      <c r="S16" s="66" t="s">
        <v>139</v>
      </c>
      <c r="T16" s="66" t="s">
        <v>139</v>
      </c>
      <c r="U16" s="69"/>
      <c r="V16" s="66" t="s">
        <v>139</v>
      </c>
      <c r="W16" s="66" t="s">
        <v>139</v>
      </c>
      <c r="X16" s="66" t="s">
        <v>139</v>
      </c>
      <c r="Y16" s="68"/>
    </row>
    <row r="17" spans="1:25" ht="115.2" x14ac:dyDescent="0.3">
      <c r="A17" s="3"/>
      <c r="B17" s="37" t="s">
        <v>78</v>
      </c>
      <c r="C17" s="24" t="s">
        <v>208</v>
      </c>
      <c r="D17" s="35" t="s">
        <v>139</v>
      </c>
      <c r="E17" s="3"/>
      <c r="F17" s="41" t="s">
        <v>78</v>
      </c>
      <c r="G17" s="24" t="s">
        <v>209</v>
      </c>
      <c r="H17" s="35" t="s">
        <v>139</v>
      </c>
      <c r="I17" s="3"/>
      <c r="J17" s="66" t="s">
        <v>139</v>
      </c>
      <c r="K17" s="66" t="s">
        <v>139</v>
      </c>
      <c r="L17" s="66" t="s">
        <v>139</v>
      </c>
      <c r="M17" s="69"/>
      <c r="N17" s="66" t="s">
        <v>139</v>
      </c>
      <c r="O17" s="66" t="s">
        <v>139</v>
      </c>
      <c r="P17" s="66" t="s">
        <v>139</v>
      </c>
      <c r="Q17" s="69"/>
      <c r="R17" s="66" t="s">
        <v>139</v>
      </c>
      <c r="S17" s="66" t="s">
        <v>139</v>
      </c>
      <c r="T17" s="66" t="s">
        <v>139</v>
      </c>
      <c r="U17" s="69"/>
      <c r="V17" s="66" t="s">
        <v>139</v>
      </c>
      <c r="W17" s="66" t="s">
        <v>139</v>
      </c>
      <c r="X17" s="66" t="s">
        <v>139</v>
      </c>
      <c r="Y17" s="68"/>
    </row>
    <row r="18" spans="1:25" ht="29.4" thickBot="1" x14ac:dyDescent="0.35">
      <c r="A18" s="3"/>
      <c r="B18" s="42" t="s">
        <v>210</v>
      </c>
      <c r="C18" s="43" t="s">
        <v>211</v>
      </c>
      <c r="D18" s="67" t="s">
        <v>139</v>
      </c>
      <c r="E18" s="3"/>
      <c r="F18" s="40" t="s">
        <v>210</v>
      </c>
      <c r="G18" s="38" t="s">
        <v>212</v>
      </c>
      <c r="H18" s="67" t="s">
        <v>139</v>
      </c>
      <c r="I18" s="3"/>
      <c r="J18" s="66" t="s">
        <v>139</v>
      </c>
      <c r="K18" s="66" t="s">
        <v>139</v>
      </c>
      <c r="L18" s="66" t="s">
        <v>139</v>
      </c>
      <c r="M18" s="69"/>
      <c r="N18" s="66" t="s">
        <v>139</v>
      </c>
      <c r="O18" s="66" t="s">
        <v>139</v>
      </c>
      <c r="P18" s="66" t="s">
        <v>139</v>
      </c>
      <c r="Q18" s="69"/>
      <c r="R18" s="66" t="s">
        <v>139</v>
      </c>
      <c r="S18" s="66" t="s">
        <v>139</v>
      </c>
      <c r="T18" s="66" t="s">
        <v>139</v>
      </c>
      <c r="U18" s="69"/>
      <c r="V18" s="66" t="s">
        <v>139</v>
      </c>
      <c r="W18" s="66" t="s">
        <v>139</v>
      </c>
      <c r="X18" s="66" t="s">
        <v>139</v>
      </c>
      <c r="Y18" s="68"/>
    </row>
    <row r="19" spans="1:25" ht="28.95" customHeight="1" x14ac:dyDescent="0.3">
      <c r="A19" s="3"/>
      <c r="B19" s="66" t="s">
        <v>139</v>
      </c>
      <c r="C19" s="66" t="s">
        <v>139</v>
      </c>
      <c r="D19" s="66" t="s">
        <v>139</v>
      </c>
      <c r="E19" s="3"/>
      <c r="F19" s="66" t="s">
        <v>139</v>
      </c>
      <c r="G19" s="66" t="s">
        <v>139</v>
      </c>
      <c r="H19" s="66" t="s">
        <v>139</v>
      </c>
      <c r="I19" s="3"/>
      <c r="J19" s="66" t="s">
        <v>139</v>
      </c>
      <c r="K19" s="66" t="s">
        <v>139</v>
      </c>
      <c r="L19" s="66" t="s">
        <v>139</v>
      </c>
      <c r="M19" s="69"/>
      <c r="N19" s="66" t="s">
        <v>139</v>
      </c>
      <c r="O19" s="66" t="s">
        <v>139</v>
      </c>
      <c r="P19" s="66" t="s">
        <v>139</v>
      </c>
      <c r="Q19" s="69"/>
      <c r="R19" s="66" t="s">
        <v>139</v>
      </c>
      <c r="S19" s="66" t="s">
        <v>139</v>
      </c>
      <c r="T19" s="66" t="s">
        <v>139</v>
      </c>
      <c r="U19" s="69"/>
      <c r="V19" s="66" t="s">
        <v>139</v>
      </c>
      <c r="W19" s="66" t="s">
        <v>139</v>
      </c>
      <c r="X19" s="66" t="s">
        <v>139</v>
      </c>
      <c r="Y19" s="68"/>
    </row>
    <row r="20" spans="1:25" x14ac:dyDescent="0.3">
      <c r="A20" s="3"/>
      <c r="B20" s="66" t="s">
        <v>139</v>
      </c>
      <c r="C20" s="66" t="s">
        <v>139</v>
      </c>
      <c r="D20" s="66" t="s">
        <v>139</v>
      </c>
      <c r="E20" s="3"/>
      <c r="F20" s="66" t="s">
        <v>139</v>
      </c>
      <c r="G20" s="66" t="s">
        <v>139</v>
      </c>
      <c r="H20" s="66" t="s">
        <v>139</v>
      </c>
      <c r="I20" s="3"/>
      <c r="J20" s="66" t="s">
        <v>139</v>
      </c>
      <c r="K20" s="66" t="s">
        <v>139</v>
      </c>
      <c r="L20" s="66" t="s">
        <v>139</v>
      </c>
      <c r="M20" s="69"/>
      <c r="N20" s="66" t="s">
        <v>139</v>
      </c>
      <c r="O20" s="66" t="s">
        <v>139</v>
      </c>
      <c r="P20" s="66" t="s">
        <v>139</v>
      </c>
      <c r="Q20" s="69"/>
      <c r="R20" s="66" t="s">
        <v>139</v>
      </c>
      <c r="S20" s="66" t="s">
        <v>139</v>
      </c>
      <c r="T20" s="66" t="s">
        <v>139</v>
      </c>
      <c r="U20" s="69"/>
      <c r="V20" s="66" t="s">
        <v>139</v>
      </c>
      <c r="W20" s="66" t="s">
        <v>139</v>
      </c>
      <c r="X20" s="66" t="s">
        <v>139</v>
      </c>
      <c r="Y20" s="68"/>
    </row>
    <row r="21" spans="1:25" x14ac:dyDescent="0.3">
      <c r="A21" s="71"/>
      <c r="B21" s="68"/>
      <c r="C21" s="68"/>
      <c r="D21" s="68"/>
      <c r="E21" s="71"/>
      <c r="F21" s="68"/>
      <c r="G21" s="68"/>
      <c r="H21" s="68"/>
      <c r="I21" s="71"/>
      <c r="J21" s="68"/>
      <c r="K21" s="68"/>
      <c r="L21" s="68"/>
      <c r="M21" s="71"/>
      <c r="N21" s="68"/>
      <c r="O21" s="68"/>
      <c r="P21" s="68"/>
      <c r="Q21" s="71"/>
      <c r="R21" s="68"/>
      <c r="S21" s="68"/>
      <c r="T21" s="68"/>
      <c r="U21" s="71"/>
      <c r="V21" s="68"/>
      <c r="W21" s="68"/>
      <c r="X21" s="68"/>
      <c r="Y21" s="71"/>
    </row>
    <row r="25" spans="1:25" ht="28.95" customHeight="1" x14ac:dyDescent="0.3"/>
    <row r="36" ht="28.95" customHeight="1" x14ac:dyDescent="0.3"/>
    <row r="39" ht="28.95" customHeight="1" x14ac:dyDescent="0.3"/>
    <row r="47" ht="28.95" customHeight="1" x14ac:dyDescent="0.3"/>
    <row r="48" ht="25.95" customHeight="1" x14ac:dyDescent="0.3"/>
    <row r="50" ht="28.95" customHeight="1" x14ac:dyDescent="0.3"/>
    <row r="60" ht="14.4" customHeight="1" x14ac:dyDescent="0.3"/>
    <row r="61" ht="28.95" customHeight="1" x14ac:dyDescent="0.3"/>
    <row r="62" ht="57.6" customHeight="1" x14ac:dyDescent="0.3"/>
    <row r="63" ht="43.2" customHeight="1" x14ac:dyDescent="0.3"/>
    <row r="64" ht="43.2" customHeight="1" x14ac:dyDescent="0.3"/>
    <row r="65" spans="1:3" ht="28.95" customHeight="1" x14ac:dyDescent="0.3"/>
    <row r="66" spans="1:3" ht="43.2" customHeight="1" x14ac:dyDescent="0.3"/>
    <row r="67" spans="1:3" ht="57.6" customHeight="1" x14ac:dyDescent="0.3">
      <c r="A67" s="31"/>
      <c r="B67" s="31"/>
      <c r="C67" s="31"/>
    </row>
    <row r="68" spans="1:3" ht="72" customHeight="1" x14ac:dyDescent="0.3"/>
    <row r="69" spans="1:3" ht="43.2" customHeight="1" x14ac:dyDescent="0.3"/>
  </sheetData>
  <mergeCells count="7">
    <mergeCell ref="V2:W2"/>
    <mergeCell ref="R2:S2"/>
    <mergeCell ref="A1:B1"/>
    <mergeCell ref="B2:C2"/>
    <mergeCell ref="F2:G2"/>
    <mergeCell ref="J2:K2"/>
    <mergeCell ref="N2:O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93F4C6F3FAB34EA5EB24A8E12CC457" ma:contentTypeVersion="19" ma:contentTypeDescription="Create a new document." ma:contentTypeScope="" ma:versionID="ef057adccfa9d3fbf52607ade1f814b7">
  <xsd:schema xmlns:xsd="http://www.w3.org/2001/XMLSchema" xmlns:xs="http://www.w3.org/2001/XMLSchema" xmlns:p="http://schemas.microsoft.com/office/2006/metadata/properties" xmlns:ns2="e239982e-d6c0-4849-827b-7287a15e886f" xmlns:ns3="2d6e0f16-5ef2-4e3a-86e8-dcc1aa3d9b94" targetNamespace="http://schemas.microsoft.com/office/2006/metadata/properties" ma:root="true" ma:fieldsID="7a38092e386eca03b1999ad0d61e39b8" ns2:_="" ns3:_="">
    <xsd:import namespace="e239982e-d6c0-4849-827b-7287a15e886f"/>
    <xsd:import namespace="2d6e0f16-5ef2-4e3a-86e8-dcc1aa3d9b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Note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9982e-d6c0-4849-827b-7287a15e8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d9b36d8-e8b0-4d46-88aa-db730269cd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2" nillable="true" ma:displayName="Notes" ma:description="Additional Notes" ma:format="Dropdown" ma:internalName="Notes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e0f16-5ef2-4e3a-86e8-dcc1aa3d9b9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9f087f4-4429-47a3-88f5-b266a1dff781}" ma:internalName="TaxCatchAll" ma:showField="CatchAllData" ma:web="2d6e0f16-5ef2-4e3a-86e8-dcc1aa3d9b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6e0f16-5ef2-4e3a-86e8-dcc1aa3d9b94" xsi:nil="true"/>
    <Notes xmlns="e239982e-d6c0-4849-827b-7287a15e886f" xsi:nil="true"/>
    <lcf76f155ced4ddcb4097134ff3c332f xmlns="e239982e-d6c0-4849-827b-7287a15e88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CE64E35-FC16-42F0-996A-4CAD332363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9982e-d6c0-4849-827b-7287a15e886f"/>
    <ds:schemaRef ds:uri="2d6e0f16-5ef2-4e3a-86e8-dcc1aa3d9b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6149C5-3D41-42E7-9D4E-C56EAD3B36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3A0F2A-BBAD-488E-AED0-A4080A9AF4DE}">
  <ds:schemaRefs>
    <ds:schemaRef ds:uri="http://schemas.microsoft.com/office/2006/metadata/properties"/>
    <ds:schemaRef ds:uri="http://schemas.microsoft.com/office/infopath/2007/PartnerControls"/>
    <ds:schemaRef ds:uri="2d6e0f16-5ef2-4e3a-86e8-dcc1aa3d9b94"/>
    <ds:schemaRef ds:uri="e239982e-d6c0-4849-827b-7287a15e88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Dashboard</vt:lpstr>
      <vt:lpstr>Checklist</vt:lpstr>
      <vt:lpstr>Standard</vt:lpstr>
      <vt:lpstr>Modular</vt:lpstr>
      <vt:lpstr>M-Setup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Faolan Blade</dc:creator>
  <cp:keywords/>
  <dc:description/>
  <cp:lastModifiedBy>Faolan Doecke Launders</cp:lastModifiedBy>
  <cp:revision/>
  <dcterms:created xsi:type="dcterms:W3CDTF">2015-06-05T18:17:20Z</dcterms:created>
  <dcterms:modified xsi:type="dcterms:W3CDTF">2025-06-19T11:56:33Z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0x0101001293F4C6F3FAB34EA5EB24A8E12CC457</vt:lpwstr>
  </property>
  <property fmtid="{D5CDD505-2E9C-101B-9397-08002B2CF9AE}" pid="3" name="MediaServiceImageTags">
    <vt:lpwstr/>
  </property>
</Properties>
</file>